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545" activeTab="0"/>
  </bookViews>
  <sheets>
    <sheet name="Programme Chamois 23-24" sheetId="1" r:id="rId1"/>
    <sheet name="Complément Chamois 23-24" sheetId="2" r:id="rId2"/>
    <sheet name="Programme Marmottes 23-24" sheetId="3" r:id="rId3"/>
    <sheet name="Complément Marmottes 23-24" sheetId="4" r:id="rId4"/>
  </sheets>
  <definedNames>
    <definedName name="Vallée_de_l_Ouche" localSheetId="1">'Complément Chamois 23-24'!$D$3:$K$13</definedName>
    <definedName name="Vallée_de_l_Ouche" localSheetId="3">'Complément Marmottes 23-24'!$D$3:$L$13</definedName>
    <definedName name="Vallée_de_l_Ouche">'Programme Chamois 23-24'!$D$3:$L$11</definedName>
    <definedName name="_xlnm.Print_Area" localSheetId="1">'Complément Chamois 23-24'!$A$1:$M$21</definedName>
    <definedName name="_xlnm.Print_Area" localSheetId="3">'Complément Marmottes 23-24'!$A$1:$N$21</definedName>
    <definedName name="_xlnm.Print_Area" localSheetId="0">'Programme Chamois 23-24'!$A$1:$Q$55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ahoma"/>
            <family val="2"/>
          </rPr>
          <t>[Microsoft JET Created Table]009071010101010101010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ahoma"/>
            <family val="2"/>
          </rPr>
          <t>[Microsoft JET Created Table]009071010101010101010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ahoma"/>
            <family val="2"/>
          </rPr>
          <t>[Microsoft JET Created Table]009071010101010101010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ahoma"/>
            <family val="2"/>
          </rPr>
          <t>[Microsoft JET Created Table]009071010101010101010</t>
        </r>
      </text>
    </comment>
  </commentList>
</comments>
</file>

<file path=xl/sharedStrings.xml><?xml version="1.0" encoding="utf-8"?>
<sst xmlns="http://schemas.openxmlformats.org/spreadsheetml/2006/main" count="432" uniqueCount="287">
  <si>
    <t>Date</t>
  </si>
  <si>
    <t>Km</t>
  </si>
  <si>
    <t>Départ</t>
  </si>
  <si>
    <t>But de la randonnée</t>
  </si>
  <si>
    <t>Km de</t>
  </si>
  <si>
    <t>CARTO</t>
  </si>
  <si>
    <t>Participants</t>
  </si>
  <si>
    <t>Guide</t>
  </si>
  <si>
    <t>Dijon</t>
  </si>
  <si>
    <t>Nbre</t>
  </si>
  <si>
    <t>Cumulés</t>
  </si>
  <si>
    <t xml:space="preserve">moyenne </t>
  </si>
  <si>
    <t>cumulés</t>
  </si>
  <si>
    <t>Bilan de la saison</t>
  </si>
  <si>
    <t>Randonnées annulées ou remplacées</t>
  </si>
  <si>
    <t xml:space="preserve"> </t>
  </si>
  <si>
    <t>Nb randonnées</t>
  </si>
  <si>
    <t>Total participants</t>
  </si>
  <si>
    <t>Moyenne participants</t>
  </si>
  <si>
    <t>Total km</t>
  </si>
  <si>
    <t>Dénivelée</t>
  </si>
  <si>
    <t>CARTO ou gpx</t>
  </si>
  <si>
    <t xml:space="preserve">  </t>
  </si>
  <si>
    <t xml:space="preserve">   </t>
  </si>
  <si>
    <t>Curtil St Seine</t>
  </si>
  <si>
    <t>Cbe Roblot, Salmaise, Villy-en-Auxois, Mgne Donmartin</t>
  </si>
  <si>
    <t>Verrey-Salmaise-Villy</t>
  </si>
  <si>
    <t>Parking église</t>
  </si>
  <si>
    <t>Avot-Avelanges</t>
  </si>
  <si>
    <t>Fixin (Parc Noisot)</t>
  </si>
  <si>
    <t>Parking centre village et vers église</t>
  </si>
  <si>
    <t>Lac Kir (1er parking)</t>
  </si>
  <si>
    <t>Kir-Plombières-Cuze</t>
  </si>
  <si>
    <t>Perouse-Fays</t>
  </si>
  <si>
    <t>Plombières (Flamme)</t>
  </si>
  <si>
    <t>Rte Etaules (Parking)</t>
  </si>
  <si>
    <t>Viaduc de Neuvon</t>
  </si>
  <si>
    <t>Ste Foy</t>
  </si>
  <si>
    <t>Savigny-les-Beaune</t>
  </si>
  <si>
    <t>Randonnées annulées,  remplacées ou en attente</t>
  </si>
  <si>
    <t>Jean-Mi</t>
  </si>
  <si>
    <t>J.Phili</t>
  </si>
  <si>
    <t>Laurent</t>
  </si>
  <si>
    <t>Denis</t>
  </si>
  <si>
    <t>Rémi</t>
  </si>
  <si>
    <t>INTITULE</t>
  </si>
  <si>
    <t>A définir</t>
  </si>
  <si>
    <t xml:space="preserve">Tour du Lac, Sentier Charles, Bois Crucifix, Mt Afrique, Parc Serpent </t>
  </si>
  <si>
    <t>Charles-Serpent</t>
  </si>
  <si>
    <t>Baulme-la-Roche</t>
  </si>
  <si>
    <t>Pont de Pany</t>
  </si>
  <si>
    <t>Programme des randonnées "Chamois" 2023 - 2024</t>
  </si>
  <si>
    <t>Cbe Vautenoy,Forêt du Grand Hâ,Châtelet Bouilland,Vallée Rhoin</t>
  </si>
  <si>
    <t>Grand Ha-Rhoin</t>
  </si>
  <si>
    <t>Maison forestière du Grand Hâ</t>
  </si>
  <si>
    <t>Parking Puits XV</t>
  </si>
  <si>
    <t>Blaisy-Haut, Blaisy-Bas, Bois Sallé, Savigny-sous-Mâlain</t>
  </si>
  <si>
    <t>Puits XV-Blaisy-Savigny</t>
  </si>
  <si>
    <t>Parking face au restaurant</t>
  </si>
  <si>
    <t>Nuits (Cimetière)</t>
  </si>
  <si>
    <t>Trous légers, Monument du Canon, Chaux, Vignoble</t>
  </si>
  <si>
    <t>Nuits-Trous Legers-Chaux</t>
  </si>
  <si>
    <t>Face cimetière rue Caumont Bréon</t>
  </si>
  <si>
    <t>Cussey-les-Forges</t>
  </si>
  <si>
    <t>Chez Jean-Paul et Dominique</t>
  </si>
  <si>
    <t>Antheuil</t>
  </si>
  <si>
    <t>Forêts Antheuil et Aubaine, Falaise Grde Dore, Cbe Bionas</t>
  </si>
  <si>
    <t>Antheuil-Bouilland</t>
  </si>
  <si>
    <t>Terre-plein entrée village</t>
  </si>
  <si>
    <t>Avot</t>
  </si>
  <si>
    <t>Les Loyes, Avelanges, Cbe Vaubois, Fne Champignoles</t>
  </si>
  <si>
    <t>Parking centre près restaurant</t>
  </si>
  <si>
    <t>Magny-Montarlot</t>
  </si>
  <si>
    <t>Grand Bois Défendu, Athée, Poncey-les-Athée, Montarlot</t>
  </si>
  <si>
    <t>Etangs de la Saone</t>
  </si>
  <si>
    <t>Parking salle des fêtes entrée village</t>
  </si>
  <si>
    <t>Panges</t>
  </si>
  <si>
    <t>Ferme de Neuilly, Bois de Cestres, Ru Blanc, Bordes-Pillot</t>
  </si>
  <si>
    <t>Panges-Ru Blanc</t>
  </si>
  <si>
    <t>Panges milieu village vers église</t>
  </si>
  <si>
    <t>Chemin des Combes, Champ Grillot, Côte des Moines, Arcey,Sigré</t>
  </si>
  <si>
    <t>Ste Marie-Arcey</t>
  </si>
  <si>
    <t>Base nautique après vieux pont</t>
  </si>
  <si>
    <t>Ste Marie-sur-Ouche</t>
  </si>
  <si>
    <t xml:space="preserve">Fleurey- sur-Ouche </t>
  </si>
  <si>
    <t>Rente Collonges, Leuzeu, Roche Pompon, Chemin des Charrières</t>
  </si>
  <si>
    <t>Fleurey-Leuzeu-Pompon</t>
  </si>
  <si>
    <t>Terre-plein à gauche échangeur A38</t>
  </si>
  <si>
    <t>Frôlois (Eglise)</t>
  </si>
  <si>
    <t>Frolois-Vaubuzin</t>
  </si>
  <si>
    <t>Chamboeuf</t>
  </si>
  <si>
    <t>Forêt de Chamboeuf, Clemencey, Chamerey, Forêt de Brochon</t>
  </si>
  <si>
    <t>Chamboeuf-Chamerey</t>
  </si>
  <si>
    <t>Flamme après pont SNCF</t>
  </si>
  <si>
    <t>Balcons Suzon, Roy Jeannot, Cbe Nandin, Trouvée, Cbe Chênaux</t>
  </si>
  <si>
    <t>Balcons Suzon</t>
  </si>
  <si>
    <t>Canal de Bourgogne, Plombières, Cuze, Cbe Bessey, Cbe Serpent</t>
  </si>
  <si>
    <t>Parking Observatoire</t>
  </si>
  <si>
    <t>Corcelles, Mt Afrique, Dessus Grands Vaux, Cbe du Pré, Bergerie</t>
  </si>
  <si>
    <t>Hautes Plates-Mont Afrique</t>
  </si>
  <si>
    <t>Roche Gros, Cbe Goa, Cbes Saussy et Charbonnières</t>
  </si>
  <si>
    <t>Ste Foy-Goa</t>
  </si>
  <si>
    <t xml:space="preserve"> Parking entrée Ste Foy à droite</t>
  </si>
  <si>
    <t>Cent Marches Brochon, Cbe St Martin, Cbe Laveau</t>
  </si>
  <si>
    <t>Fixin-Lavaux-Laveau</t>
  </si>
  <si>
    <t>Parc Noisot Fixin</t>
  </si>
  <si>
    <t>Cbe aux Biches, Sous les Batteux, Cbe Connot, Sce Fontenotte</t>
  </si>
  <si>
    <t>Autour Rente du Fays</t>
  </si>
  <si>
    <t>Velars (La Cude)</t>
  </si>
  <si>
    <t>ND Etang, Col de la Mialle, Flavignerot, Mt Afrique, Cbe Bertrand</t>
  </si>
  <si>
    <t>Velars-Flavignerot</t>
  </si>
  <si>
    <t xml:space="preserve">Essarts, Cbe aux  Prêtres, Francheville, Nonceuil, Malte </t>
  </si>
  <si>
    <t>Curtil-Francheville-Nonceuil</t>
  </si>
  <si>
    <t>Marsannay-la-Côte</t>
  </si>
  <si>
    <t>Dessus Cbe du Pré, Cbe Semetrot, Vignoble Marsannay</t>
  </si>
  <si>
    <t>Marsannay-Semetrot</t>
  </si>
  <si>
    <t>Parking face à mairie</t>
  </si>
  <si>
    <t>Lamargelle</t>
  </si>
  <si>
    <t>Borne des Abbés, Rente des Combes,Bois de Millevaux</t>
  </si>
  <si>
    <t>Lamargelle Bornes</t>
  </si>
  <si>
    <t xml:space="preserve"> Parking mairie centre village</t>
  </si>
  <si>
    <t>Chaux</t>
  </si>
  <si>
    <t>Mgne Montlissard, Chevrey, Lieu dieu, Villers, Mt St Victor</t>
  </si>
  <si>
    <t>Chaux-Chevrey-Villers</t>
  </si>
  <si>
    <t>Place des Marroniers</t>
  </si>
  <si>
    <t>Mâlain (Stade)</t>
  </si>
  <si>
    <t>Mt Chauvin, Prâlon, Mesmont, Baumotte, La République</t>
  </si>
  <si>
    <t>Malain-Mesmont</t>
  </si>
  <si>
    <t>Stade à gauche au cimetière</t>
  </si>
  <si>
    <t>Parking Source Seine</t>
  </si>
  <si>
    <t>St Germain, Blessey, Etangs et Ermitage de Bonnevaux</t>
  </si>
  <si>
    <t>Source Seine-Bonnevaux</t>
  </si>
  <si>
    <t xml:space="preserve"> Parking source de la Seine</t>
  </si>
  <si>
    <t>Chambolle-Musigny</t>
  </si>
  <si>
    <t>Morey St Denis, Bois des Liards, Cbe Ambin, Cbe Orveaux</t>
  </si>
  <si>
    <t>Chambolle-Morey</t>
  </si>
  <si>
    <t>Brain</t>
  </si>
  <si>
    <t>Charmes discrets Val Sambon: Brain, Leugny, Le Reposoir, Clirey</t>
  </si>
  <si>
    <t>Val Sambon</t>
  </si>
  <si>
    <t>Bretelle sur D905 100m avant entrée village</t>
  </si>
  <si>
    <t>Savigny-sous-Mâlain</t>
  </si>
  <si>
    <t>PuitsXV, Blaisy-Bas, Champ l'Abbé, Bois Salé, Chap. St Antoine</t>
  </si>
  <si>
    <t>Savigny sous Malain</t>
  </si>
  <si>
    <t>Fontaine Sigré, Roche d'Anse, Brise Cuisses</t>
  </si>
  <si>
    <t>Sigre-Roche d'Anse</t>
  </si>
  <si>
    <t>Parking Jouvence</t>
  </si>
  <si>
    <t>Prau,Dessus St Fol,Ste Anne, Roche Château,Balcons Suzon</t>
  </si>
  <si>
    <t>Jouvence-St Fol-Ste Anne</t>
  </si>
  <si>
    <t xml:space="preserve"> Parking Jouvence</t>
  </si>
  <si>
    <t>Arcenant</t>
  </si>
  <si>
    <t>Fussey, Cbe de l'Abîme, Maquis, Site gallo-romain</t>
  </si>
  <si>
    <t>Arcenant-Fussey-Maquis</t>
  </si>
  <si>
    <t>Aubaine</t>
  </si>
  <si>
    <t>Cbe de Presme, Crépey, Cbe de Thiot, Bécoup, Cbe de l'Aune</t>
  </si>
  <si>
    <t>Aubaine-Crepey</t>
  </si>
  <si>
    <t>Aignay-le-Duc</t>
  </si>
  <si>
    <t xml:space="preserve">La Cassote, Grands Bois, Cirque Coquille, Etalante </t>
  </si>
  <si>
    <t>Aignay-Coquille</t>
  </si>
  <si>
    <t>Place de la mairie</t>
  </si>
  <si>
    <t>Thenissey (Gare)</t>
  </si>
  <si>
    <t>Grande Vendue, Hauteroche, Gissey/s/Flavigny</t>
  </si>
  <si>
    <t>Thenissey-Gissey</t>
  </si>
  <si>
    <t xml:space="preserve"> Gare</t>
  </si>
  <si>
    <t>Villecomte</t>
  </si>
  <si>
    <t>Bois Chèvre roche, Mortière, Cbe Chaignay, Cabanon, Cbe Vaudry</t>
  </si>
  <si>
    <t>Villecomte-Mortiere-Cabanon</t>
  </si>
  <si>
    <t>Reulle-Vergy</t>
  </si>
  <si>
    <t>Etang-Vergy, Creux Tombain,Bévy, Collonges, Pellerey</t>
  </si>
  <si>
    <t>Vergy-Bevy-Collonges</t>
  </si>
  <si>
    <t>Eglise</t>
  </si>
  <si>
    <t>Nolay (Cimetière)</t>
  </si>
  <si>
    <t>Cirey, Vierge, Epertully, Mont de Rème, Change</t>
  </si>
  <si>
    <t>Nolay-Sentier trois Carnot</t>
  </si>
  <si>
    <t xml:space="preserve"> Nolay cimetière</t>
  </si>
  <si>
    <t>Puits XV, Blaisy-Haut, Charmoy, Falaises Baulme-la-Roche</t>
  </si>
  <si>
    <t>Sentier du Cornouiller</t>
  </si>
  <si>
    <t>Parc Cbe Serpent, Bois Crucifix, Cbe Bertrand, Mt Afrique,Corcelles</t>
  </si>
  <si>
    <t>Serpent-Crucifix-Afrique</t>
  </si>
  <si>
    <t>St Romain Haut</t>
  </si>
  <si>
    <t>Cheminées de fées, Cbe de l'Oiseau, Bas de Loques(Muguet)</t>
  </si>
  <si>
    <t>St Romain-Bas de Loques</t>
  </si>
  <si>
    <t>Verrey/s/Salmaise</t>
  </si>
  <si>
    <t>Parking gare à gauche entrée village</t>
  </si>
  <si>
    <t>Programme des randonnées "Marmottes" 2023-2024</t>
  </si>
  <si>
    <t>Programme randonnées hors programme "Marmottes" 2023-2024</t>
  </si>
  <si>
    <t>Programme randonnées hors programme "Chamois" 2023-2024</t>
  </si>
  <si>
    <t xml:space="preserve"> Parking église</t>
  </si>
  <si>
    <t>Bligny sur Ouche</t>
  </si>
  <si>
    <t>Voichey, Source Ouche, Lusigny sur Ouche, Dessus Oucherotte</t>
  </si>
  <si>
    <t>Place de la Mairie</t>
  </si>
  <si>
    <t>Belvederes Bligny</t>
  </si>
  <si>
    <t>Cussey les Forges, Lavières, Grancey le Château,Cbe au Maury</t>
  </si>
  <si>
    <t>Cussey-Laviéres</t>
  </si>
  <si>
    <t>Gevrey-Chambertin</t>
  </si>
  <si>
    <t>La Cude Bon Pasteur</t>
  </si>
  <si>
    <t>Leuzeu, ND d'Etang</t>
  </si>
  <si>
    <t>Nuits St Georges</t>
  </si>
  <si>
    <t>Château d'Entre Deux Monts, Concoeur</t>
  </si>
  <si>
    <t>Brochon</t>
  </si>
  <si>
    <t>Forêt de Morey Saint Denis, Bec de Judry</t>
  </si>
  <si>
    <t>Cussey les Forges</t>
  </si>
  <si>
    <t>Montagne des Lavières, Château de Grancey</t>
  </si>
  <si>
    <t>Flavignerot</t>
  </si>
  <si>
    <t>Mont Afrique, Carmel de Flavignerot</t>
  </si>
  <si>
    <t>La Flamme, La Pérouse, Rente du Fays, Cbe des Biches</t>
  </si>
  <si>
    <t>Forêt de Brochon, Parc Noisot</t>
  </si>
  <si>
    <t>Savigny le Sec</t>
  </si>
  <si>
    <t>La Petite Charme,Sur Davernier et le Murger,Dessus roches</t>
  </si>
  <si>
    <t>Baulme la Roche</t>
  </si>
  <si>
    <t>Parking D104c Vers Panges</t>
  </si>
  <si>
    <t>Etaules</t>
  </si>
  <si>
    <t>Darois, Le Closiot,  Dessus Cbe à la ratte, Etaules</t>
  </si>
  <si>
    <t>Corpoyer les Moines et la Chapelle, Peute Montagne, Vaubuzin</t>
  </si>
  <si>
    <t>Epagny</t>
  </si>
  <si>
    <t>Cbe Froideveau, Champ des Terreux, Forêt Messigny et Vantoux</t>
  </si>
  <si>
    <t>Ladoix-Serrigny</t>
  </si>
  <si>
    <t>Vignes, Magny les Villers</t>
  </si>
  <si>
    <t>Fontaine d'Ouche</t>
  </si>
  <si>
    <t>Combe à la Serpent</t>
  </si>
  <si>
    <t>Cbe aux Biches, Puits Ermitage, La Motte</t>
  </si>
  <si>
    <t>Epagny repas</t>
  </si>
  <si>
    <t>Parking retaurant les Combottes</t>
  </si>
  <si>
    <t>Darois</t>
  </si>
  <si>
    <t xml:space="preserve">Source des Chénaux, Plain d'Avaux, Fontaine Trouvée, Etaules </t>
  </si>
  <si>
    <t>Darois-Etaules</t>
  </si>
  <si>
    <t>Rue de la Mare - Vers Mairie et Ecole</t>
  </si>
  <si>
    <t>Parking Ste Anne</t>
  </si>
  <si>
    <t>Parking Ste Anne vers Messigny</t>
  </si>
  <si>
    <t>Panges Lavoir</t>
  </si>
  <si>
    <t>Alain</t>
  </si>
  <si>
    <t>Cbe Serpent (Stade)</t>
  </si>
  <si>
    <t>Serpent-Plateau-Marsannay</t>
  </si>
  <si>
    <t xml:space="preserve">Combe Serpent, Plateau de Chenôve, Vignoble Marsannay </t>
  </si>
  <si>
    <t>Parking Cbe Serpent vers stade</t>
  </si>
  <si>
    <t>Parking Rte d'Etaules</t>
  </si>
  <si>
    <t>Parking vers église</t>
  </si>
  <si>
    <t>Forêt de Panges</t>
  </si>
  <si>
    <t>Combe Prielle, Pavillon de chasse</t>
  </si>
  <si>
    <t>Chenôve</t>
  </si>
  <si>
    <t>Vierge des Pins, Chemin de Vergy</t>
  </si>
  <si>
    <t>Parking près Bergerie</t>
  </si>
  <si>
    <t>Combe aux Anes, Puits de l'Ermitage</t>
  </si>
  <si>
    <t>Pas de randonnée</t>
  </si>
  <si>
    <t>Hauteville-les-Dijon</t>
  </si>
  <si>
    <t>Cbe Talant,Petit Grand Champ,Cbe Grivot,Bois de Comboyer</t>
  </si>
  <si>
    <t>Hauteville parking vers école</t>
  </si>
  <si>
    <t>Hauteville-Petit Grand Champ</t>
  </si>
  <si>
    <t>RANDONNEE ANNULEE Pluie continuelle</t>
  </si>
  <si>
    <t>Balcons du Suzon</t>
  </si>
  <si>
    <t>Parcours galette</t>
  </si>
  <si>
    <t>1ere à droite après échangeur</t>
  </si>
  <si>
    <t>Corcelles-les-Monts</t>
  </si>
  <si>
    <t>Talant (rue Nachet )</t>
  </si>
  <si>
    <t>Champ Moron, Pérouse, Cbe Lacy, Sce Pisseux, Sce Torcy</t>
  </si>
  <si>
    <t>Talant-Sce Pisseux</t>
  </si>
  <si>
    <t>J-Phi</t>
  </si>
  <si>
    <t>Centre aéré de Corcelles</t>
  </si>
  <si>
    <t>Tour du Mont Afrique</t>
  </si>
  <si>
    <t>Jean-Phi</t>
  </si>
  <si>
    <t>Chambolle, Morey, Dessus Lavaux, Combe Ambin</t>
  </si>
  <si>
    <t xml:space="preserve"> Parcours Saint-Vincent</t>
  </si>
  <si>
    <t>18;3</t>
  </si>
  <si>
    <t>Moloy (Grande Rue)</t>
  </si>
  <si>
    <t>Bois du Tilloy,Abergement,Vermelaine,Bellefontaine,Les Suchots</t>
  </si>
  <si>
    <t>Moloy-Bellefontaine</t>
  </si>
  <si>
    <t>Frenois</t>
  </si>
  <si>
    <t>Grande Montagne, Petite Montagne,Près Lamargelle,Cbe St-Seine</t>
  </si>
  <si>
    <t>Frenois-Lamargelle</t>
  </si>
  <si>
    <t>Rue de Roo et rues adjacentes</t>
  </si>
  <si>
    <t xml:space="preserve"> Parking rue de la Planchotte</t>
  </si>
  <si>
    <t xml:space="preserve"> Moloy Grande Rue</t>
  </si>
  <si>
    <t>Tarsul</t>
  </si>
  <si>
    <t>Tarsul-Saulx-Poiseul</t>
  </si>
  <si>
    <t>Parking à gauche entrée village</t>
  </si>
  <si>
    <t>Blaisy-Bas</t>
  </si>
  <si>
    <t>Les Herbues, Bussy-la-Pesle, Drée, Fontaine St-Julien</t>
  </si>
  <si>
    <t>Blaisy-Bas-Dree</t>
  </si>
  <si>
    <t>A gauche après pont SNCF</t>
  </si>
  <si>
    <t>Sainte Sabine</t>
  </si>
  <si>
    <t>Le Sénégot ,Chaudenay-le-Château, Réservoir de Chazilly</t>
  </si>
  <si>
    <t>Le long rue Route de Semur vers église</t>
  </si>
  <si>
    <t>Forêt de la Bonière, Poiseul-les-Saulx, Saulx-le-Duc</t>
  </si>
  <si>
    <t xml:space="preserve"> 25/01/2024</t>
  </si>
  <si>
    <t>Le Meix</t>
  </si>
  <si>
    <t>Fne Champignolles, Avot, Barjon, Montarmet, Salives</t>
  </si>
  <si>
    <t>Le Meix-Salives</t>
  </si>
  <si>
    <t>Ste Sabine-Chazilly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</si>
</sst>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\ _€_ ;_ * \(#,##0\)\ _€_ ;_ * &quot;-&quot;_)\ _€_ ;_ @_ "/>
    <numFmt numFmtId="172" formatCode="_ * #,##0.00_)\ &quot;€&quot;_ ;_ * \(#,##0.00\)\ &quot;€&quot;_ ;_ * &quot;-&quot;??_)\ &quot;€&quot;_ ;_ @_ "/>
    <numFmt numFmtId="173" formatCode="_ * #,##0.00_)\ _€_ ;_ * \(#,##0.00\)\ _€_ ;_ * &quot;-&quot;??_)\ _€_ ;_ @_ "/>
    <numFmt numFmtId="174" formatCode="#,##0&quot;€&quot;;\-#,##0&quot;€&quot;"/>
    <numFmt numFmtId="175" formatCode="#,##0&quot;€&quot;;[Red]\-#,##0&quot;€&quot;"/>
    <numFmt numFmtId="176" formatCode="#,##0.00&quot;€&quot;;\-#,##0.00&quot;€&quot;"/>
    <numFmt numFmtId="177" formatCode="#,##0.00&quot;€&quot;;[Red]\-#,##0.00&quot;€&quot;"/>
    <numFmt numFmtId="178" formatCode="_-* #,##0&quot;€&quot;_-;\-* #,##0&quot;€&quot;_-;_-* &quot;-&quot;&quot;€&quot;_-;_-@_-"/>
    <numFmt numFmtId="179" formatCode="_-* #,##0_€_-;\-* #,##0_€_-;_-* &quot;-&quot;_€_-;_-@_-"/>
    <numFmt numFmtId="180" formatCode="_-* #,##0.00&quot;€&quot;_-;\-* #,##0.00&quot;€&quot;_-;_-* &quot;-&quot;??&quot;€&quot;_-;_-@_-"/>
    <numFmt numFmtId="181" formatCode="_-* #,##0.00_€_-;\-* #,##0.00_€_-;_-* &quot;-&quot;??_€_-;_-@_-"/>
    <numFmt numFmtId="182" formatCode="dd/mm/yy;@"/>
    <numFmt numFmtId="183" formatCode="0.0"/>
    <numFmt numFmtId="184" formatCode="[$-40C]dddd\ d\ mmmm\ yyyy"/>
    <numFmt numFmtId="185" formatCode="_-* #,##0.00\ [$€-1]_-;\-* #,##0.00\ [$€-1]_-;_-* \-??\ [$€-1]_-;_-@_-"/>
    <numFmt numFmtId="186" formatCode="&quot;Vrai&quot;;&quot;Vrai&quot;;&quot;Faux&quot;"/>
    <numFmt numFmtId="187" formatCode="&quot;Actif&quot;;&quot;Actif&quot;;&quot;Inactif&quot;"/>
    <numFmt numFmtId="188" formatCode="[$€-2]\ #,##0.00_);[Red]\([$€-2]\ #,##0.00\)"/>
  </numFmts>
  <fonts count="67">
    <font>
      <sz val="10"/>
      <name val="MS Sans Serif"/>
      <family val="2"/>
    </font>
    <font>
      <sz val="10"/>
      <name val="Arial"/>
      <family val="0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b/>
      <sz val="9"/>
      <color indexed="10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Tahoma"/>
      <family val="2"/>
    </font>
    <font>
      <sz val="9"/>
      <color indexed="10"/>
      <name val="Arial Narrow"/>
      <family val="2"/>
    </font>
    <font>
      <sz val="10"/>
      <color indexed="10"/>
      <name val="Arial Narrow"/>
      <family val="2"/>
    </font>
    <font>
      <b/>
      <sz val="9"/>
      <color indexed="12"/>
      <name val="Arial Narrow"/>
      <family val="2"/>
    </font>
    <font>
      <sz val="9"/>
      <color indexed="56"/>
      <name val="Arial Narrow"/>
      <family val="2"/>
    </font>
    <font>
      <sz val="8"/>
      <name val="MS Sans Serif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 Narrow"/>
      <family val="2"/>
    </font>
    <font>
      <sz val="8"/>
      <color indexed="8"/>
      <name val="Arial"/>
      <family val="2"/>
    </font>
    <font>
      <b/>
      <sz val="9"/>
      <color indexed="56"/>
      <name val="Arial Narrow"/>
      <family val="2"/>
    </font>
    <font>
      <b/>
      <sz val="8"/>
      <name val="Arial Narrow"/>
      <family val="2"/>
    </font>
    <font>
      <b/>
      <u val="single"/>
      <sz val="9"/>
      <color indexed="10"/>
      <name val="Arial Narrow"/>
      <family val="2"/>
    </font>
    <font>
      <b/>
      <u val="single"/>
      <sz val="9"/>
      <name val="Arial Narrow"/>
      <family val="2"/>
    </font>
    <font>
      <sz val="12"/>
      <name val="MS Sans Serif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8"/>
      <color indexed="10"/>
      <name val="Arial Narrow"/>
      <family val="2"/>
    </font>
    <font>
      <b/>
      <u val="single"/>
      <sz val="8"/>
      <name val="Arial Narrow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4"/>
      <color indexed="10"/>
      <name val="Arial Narrow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8"/>
      <name val="MS Sans Serif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18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3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82" fontId="8" fillId="0" borderId="10" xfId="0" applyNumberFormat="1" applyFont="1" applyFill="1" applyBorder="1" applyAlignment="1">
      <alignment horizontal="center"/>
    </xf>
    <xf numFmtId="183" fontId="8" fillId="0" borderId="11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182" fontId="8" fillId="0" borderId="13" xfId="0" applyNumberFormat="1" applyFont="1" applyFill="1" applyBorder="1" applyAlignment="1">
      <alignment horizontal="center"/>
    </xf>
    <xf numFmtId="183" fontId="8" fillId="0" borderId="1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183" fontId="7" fillId="0" borderId="10" xfId="0" applyNumberFormat="1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center"/>
    </xf>
    <xf numFmtId="183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3" fillId="33" borderId="0" xfId="0" applyFont="1" applyFill="1" applyAlignment="1">
      <alignment/>
    </xf>
    <xf numFmtId="183" fontId="2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83" fontId="15" fillId="0" borderId="15" xfId="0" applyNumberFormat="1" applyFont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183" fontId="15" fillId="0" borderId="15" xfId="0" applyNumberFormat="1" applyFont="1" applyFill="1" applyBorder="1" applyAlignment="1">
      <alignment horizontal="center"/>
    </xf>
    <xf numFmtId="0" fontId="15" fillId="0" borderId="15" xfId="0" applyNumberFormat="1" applyFont="1" applyFill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182" fontId="5" fillId="0" borderId="0" xfId="0" applyNumberFormat="1" applyFont="1" applyFill="1" applyAlignment="1">
      <alignment horizontal="center"/>
    </xf>
    <xf numFmtId="182" fontId="15" fillId="0" borderId="15" xfId="0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15" xfId="0" applyFont="1" applyBorder="1" applyAlignment="1">
      <alignment horizontal="center"/>
    </xf>
    <xf numFmtId="0" fontId="11" fillId="33" borderId="0" xfId="0" applyFont="1" applyFill="1" applyAlignment="1">
      <alignment/>
    </xf>
    <xf numFmtId="182" fontId="15" fillId="34" borderId="15" xfId="0" applyNumberFormat="1" applyFont="1" applyFill="1" applyBorder="1" applyAlignment="1">
      <alignment/>
    </xf>
    <xf numFmtId="0" fontId="15" fillId="34" borderId="15" xfId="0" applyFont="1" applyFill="1" applyBorder="1" applyAlignment="1">
      <alignment horizontal="left"/>
    </xf>
    <xf numFmtId="0" fontId="15" fillId="34" borderId="15" xfId="0" applyFont="1" applyFill="1" applyBorder="1" applyAlignment="1">
      <alignment/>
    </xf>
    <xf numFmtId="0" fontId="15" fillId="0" borderId="15" xfId="0" applyFont="1" applyBorder="1" applyAlignment="1">
      <alignment horizontal="left"/>
    </xf>
    <xf numFmtId="185" fontId="15" fillId="0" borderId="15" xfId="0" applyNumberFormat="1" applyFont="1" applyFill="1" applyBorder="1" applyAlignment="1">
      <alignment horizontal="left"/>
    </xf>
    <xf numFmtId="0" fontId="15" fillId="0" borderId="15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15" fillId="34" borderId="15" xfId="0" applyFont="1" applyFill="1" applyBorder="1" applyAlignment="1">
      <alignment horizontal="center"/>
    </xf>
    <xf numFmtId="183" fontId="15" fillId="34" borderId="15" xfId="0" applyNumberFormat="1" applyFont="1" applyFill="1" applyBorder="1" applyAlignment="1">
      <alignment horizontal="left"/>
    </xf>
    <xf numFmtId="0" fontId="16" fillId="34" borderId="15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82" fontId="63" fillId="0" borderId="0" xfId="0" applyNumberFormat="1" applyFont="1" applyFill="1" applyAlignment="1">
      <alignment/>
    </xf>
    <xf numFmtId="183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0" fillId="0" borderId="0" xfId="0" applyAlignment="1">
      <alignment/>
    </xf>
    <xf numFmtId="182" fontId="2" fillId="13" borderId="0" xfId="0" applyNumberFormat="1" applyFont="1" applyFill="1" applyAlignment="1">
      <alignment/>
    </xf>
    <xf numFmtId="1" fontId="2" fillId="13" borderId="0" xfId="0" applyNumberFormat="1" applyFont="1" applyFill="1" applyAlignment="1">
      <alignment horizontal="center"/>
    </xf>
    <xf numFmtId="1" fontId="2" fillId="11" borderId="0" xfId="0" applyNumberFormat="1" applyFont="1" applyFill="1" applyAlignment="1">
      <alignment horizontal="center"/>
    </xf>
    <xf numFmtId="0" fontId="2" fillId="11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64" fillId="0" borderId="0" xfId="0" applyFont="1" applyFill="1" applyAlignment="1">
      <alignment horizontal="center"/>
    </xf>
    <xf numFmtId="182" fontId="15" fillId="0" borderId="15" xfId="0" applyNumberFormat="1" applyFont="1" applyFill="1" applyBorder="1" applyAlignment="1">
      <alignment horizontal="right"/>
    </xf>
    <xf numFmtId="0" fontId="15" fillId="0" borderId="15" xfId="0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Border="1" applyAlignment="1">
      <alignment/>
    </xf>
    <xf numFmtId="183" fontId="3" fillId="0" borderId="15" xfId="0" applyNumberFormat="1" applyFont="1" applyBorder="1" applyAlignment="1">
      <alignment/>
    </xf>
    <xf numFmtId="183" fontId="4" fillId="0" borderId="15" xfId="0" applyNumberFormat="1" applyFont="1" applyBorder="1" applyAlignment="1">
      <alignment/>
    </xf>
    <xf numFmtId="0" fontId="20" fillId="0" borderId="15" xfId="0" applyFont="1" applyFill="1" applyBorder="1" applyAlignment="1">
      <alignment horizontal="center"/>
    </xf>
    <xf numFmtId="182" fontId="7" fillId="0" borderId="16" xfId="0" applyNumberFormat="1" applyFont="1" applyFill="1" applyBorder="1" applyAlignment="1">
      <alignment/>
    </xf>
    <xf numFmtId="183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2" fontId="3" fillId="0" borderId="16" xfId="0" applyNumberFormat="1" applyFont="1" applyFill="1" applyBorder="1" applyAlignment="1">
      <alignment/>
    </xf>
    <xf numFmtId="183" fontId="3" fillId="0" borderId="0" xfId="0" applyNumberFormat="1" applyFont="1" applyBorder="1" applyAlignment="1">
      <alignment horizontal="center"/>
    </xf>
    <xf numFmtId="182" fontId="3" fillId="0" borderId="17" xfId="0" applyNumberFormat="1" applyFont="1" applyFill="1" applyBorder="1" applyAlignment="1">
      <alignment/>
    </xf>
    <xf numFmtId="183" fontId="3" fillId="0" borderId="18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3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5" fillId="34" borderId="0" xfId="0" applyFont="1" applyFill="1" applyBorder="1" applyAlignment="1">
      <alignment wrapText="1"/>
    </xf>
    <xf numFmtId="183" fontId="4" fillId="0" borderId="0" xfId="0" applyNumberFormat="1" applyFont="1" applyBorder="1" applyAlignment="1">
      <alignment/>
    </xf>
    <xf numFmtId="0" fontId="2" fillId="34" borderId="0" xfId="0" applyFont="1" applyFill="1" applyAlignment="1">
      <alignment/>
    </xf>
    <xf numFmtId="182" fontId="5" fillId="34" borderId="0" xfId="0" applyNumberFormat="1" applyFont="1" applyFill="1" applyAlignment="1">
      <alignment horizontal="center"/>
    </xf>
    <xf numFmtId="183" fontId="3" fillId="34" borderId="0" xfId="0" applyNumberFormat="1" applyFont="1" applyFill="1" applyAlignment="1">
      <alignment horizontal="center"/>
    </xf>
    <xf numFmtId="0" fontId="3" fillId="34" borderId="0" xfId="0" applyNumberFormat="1" applyFont="1" applyFill="1" applyAlignment="1">
      <alignment horizontal="center"/>
    </xf>
    <xf numFmtId="182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183" fontId="3" fillId="34" borderId="0" xfId="0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4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/>
    </xf>
    <xf numFmtId="182" fontId="8" fillId="34" borderId="10" xfId="0" applyNumberFormat="1" applyFont="1" applyFill="1" applyBorder="1" applyAlignment="1">
      <alignment horizontal="center"/>
    </xf>
    <xf numFmtId="183" fontId="8" fillId="34" borderId="11" xfId="0" applyNumberFormat="1" applyFont="1" applyFill="1" applyBorder="1" applyAlignment="1">
      <alignment horizontal="center"/>
    </xf>
    <xf numFmtId="0" fontId="8" fillId="34" borderId="12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0" fillId="34" borderId="0" xfId="0" applyFont="1" applyFill="1" applyAlignment="1">
      <alignment horizontal="left"/>
    </xf>
    <xf numFmtId="182" fontId="8" fillId="34" borderId="13" xfId="0" applyNumberFormat="1" applyFont="1" applyFill="1" applyBorder="1" applyAlignment="1">
      <alignment horizontal="center"/>
    </xf>
    <xf numFmtId="183" fontId="8" fillId="34" borderId="14" xfId="0" applyNumberFormat="1" applyFont="1" applyFill="1" applyBorder="1" applyAlignment="1">
      <alignment horizontal="center"/>
    </xf>
    <xf numFmtId="0" fontId="8" fillId="34" borderId="0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183" fontId="7" fillId="34" borderId="10" xfId="0" applyNumberFormat="1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183" fontId="15" fillId="34" borderId="15" xfId="0" applyNumberFormat="1" applyFont="1" applyFill="1" applyBorder="1" applyAlignment="1">
      <alignment horizontal="center"/>
    </xf>
    <xf numFmtId="0" fontId="15" fillId="34" borderId="15" xfId="0" applyNumberFormat="1" applyFont="1" applyFill="1" applyBorder="1" applyAlignment="1">
      <alignment horizontal="center"/>
    </xf>
    <xf numFmtId="183" fontId="15" fillId="35" borderId="15" xfId="0" applyNumberFormat="1" applyFont="1" applyFill="1" applyBorder="1" applyAlignment="1">
      <alignment horizontal="center"/>
    </xf>
    <xf numFmtId="185" fontId="15" fillId="34" borderId="15" xfId="0" applyNumberFormat="1" applyFont="1" applyFill="1" applyBorder="1" applyAlignment="1">
      <alignment horizontal="left"/>
    </xf>
    <xf numFmtId="0" fontId="15" fillId="34" borderId="15" xfId="0" applyNumberFormat="1" applyFont="1" applyFill="1" applyBorder="1" applyAlignment="1">
      <alignment horizontal="left"/>
    </xf>
    <xf numFmtId="0" fontId="15" fillId="34" borderId="15" xfId="0" applyFont="1" applyFill="1" applyBorder="1" applyAlignment="1">
      <alignment wrapText="1"/>
    </xf>
    <xf numFmtId="0" fontId="15" fillId="35" borderId="15" xfId="0" applyNumberFormat="1" applyFont="1" applyFill="1" applyBorder="1" applyAlignment="1">
      <alignment horizontal="center"/>
    </xf>
    <xf numFmtId="185" fontId="15" fillId="35" borderId="15" xfId="0" applyNumberFormat="1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15" fillId="35" borderId="15" xfId="0" applyFont="1" applyFill="1" applyBorder="1" applyAlignment="1">
      <alignment horizontal="left"/>
    </xf>
    <xf numFmtId="0" fontId="10" fillId="34" borderId="0" xfId="0" applyFont="1" applyFill="1" applyAlignment="1">
      <alignment horizontal="left"/>
    </xf>
    <xf numFmtId="1" fontId="15" fillId="34" borderId="15" xfId="0" applyNumberFormat="1" applyFont="1" applyFill="1" applyBorder="1" applyAlignment="1">
      <alignment horizontal="center"/>
    </xf>
    <xf numFmtId="0" fontId="17" fillId="34" borderId="0" xfId="0" applyFont="1" applyFill="1" applyAlignment="1">
      <alignment horizontal="left"/>
    </xf>
    <xf numFmtId="0" fontId="18" fillId="34" borderId="15" xfId="0" applyFont="1" applyFill="1" applyBorder="1" applyAlignment="1">
      <alignment horizontal="center"/>
    </xf>
    <xf numFmtId="0" fontId="15" fillId="36" borderId="15" xfId="0" applyFont="1" applyFill="1" applyBorder="1" applyAlignment="1">
      <alignment horizontal="left"/>
    </xf>
    <xf numFmtId="2" fontId="4" fillId="0" borderId="0" xfId="0" applyNumberFormat="1" applyFont="1" applyAlignment="1">
      <alignment horizontal="center"/>
    </xf>
    <xf numFmtId="182" fontId="21" fillId="0" borderId="19" xfId="0" applyNumberFormat="1" applyFont="1" applyFill="1" applyBorder="1" applyAlignment="1">
      <alignment/>
    </xf>
    <xf numFmtId="183" fontId="22" fillId="0" borderId="20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185" fontId="15" fillId="34" borderId="15" xfId="0" applyNumberFormat="1" applyFont="1" applyFill="1" applyBorder="1" applyAlignment="1">
      <alignment/>
    </xf>
    <xf numFmtId="0" fontId="8" fillId="34" borderId="21" xfId="0" applyFont="1" applyFill="1" applyBorder="1" applyAlignment="1">
      <alignment horizontal="center"/>
    </xf>
    <xf numFmtId="0" fontId="8" fillId="34" borderId="22" xfId="0" applyFont="1" applyFill="1" applyBorder="1" applyAlignment="1">
      <alignment horizontal="center"/>
    </xf>
    <xf numFmtId="0" fontId="24" fillId="34" borderId="15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0" fontId="15" fillId="34" borderId="15" xfId="0" applyNumberFormat="1" applyFont="1" applyFill="1" applyBorder="1" applyAlignment="1">
      <alignment/>
    </xf>
    <xf numFmtId="0" fontId="15" fillId="35" borderId="15" xfId="0" applyFont="1" applyFill="1" applyBorder="1" applyAlignment="1">
      <alignment/>
    </xf>
    <xf numFmtId="0" fontId="15" fillId="36" borderId="15" xfId="0" applyFont="1" applyFill="1" applyBorder="1" applyAlignment="1">
      <alignment/>
    </xf>
    <xf numFmtId="183" fontId="15" fillId="34" borderId="15" xfId="0" applyNumberFormat="1" applyFont="1" applyFill="1" applyBorder="1" applyAlignment="1">
      <alignment/>
    </xf>
    <xf numFmtId="183" fontId="25" fillId="34" borderId="15" xfId="0" applyNumberFormat="1" applyFont="1" applyFill="1" applyBorder="1" applyAlignment="1">
      <alignment horizontal="center"/>
    </xf>
    <xf numFmtId="0" fontId="25" fillId="34" borderId="15" xfId="0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right"/>
    </xf>
    <xf numFmtId="0" fontId="64" fillId="34" borderId="0" xfId="0" applyFont="1" applyFill="1" applyAlignment="1">
      <alignment horizontal="center"/>
    </xf>
    <xf numFmtId="0" fontId="2" fillId="34" borderId="0" xfId="0" applyNumberFormat="1" applyFont="1" applyFill="1" applyAlignment="1">
      <alignment/>
    </xf>
    <xf numFmtId="182" fontId="26" fillId="0" borderId="19" xfId="0" applyNumberFormat="1" applyFont="1" applyFill="1" applyBorder="1" applyAlignment="1">
      <alignment/>
    </xf>
    <xf numFmtId="183" fontId="27" fillId="0" borderId="20" xfId="0" applyNumberFormat="1" applyFont="1" applyBorder="1" applyAlignment="1">
      <alignment horizontal="center"/>
    </xf>
    <xf numFmtId="182" fontId="3" fillId="0" borderId="13" xfId="0" applyNumberFormat="1" applyFont="1" applyFill="1" applyBorder="1" applyAlignment="1">
      <alignment horizontal="center"/>
    </xf>
    <xf numFmtId="183" fontId="3" fillId="0" borderId="14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3" fontId="4" fillId="0" borderId="15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14" fontId="4" fillId="0" borderId="13" xfId="0" applyNumberFormat="1" applyFont="1" applyFill="1" applyBorder="1" applyAlignment="1">
      <alignment horizontal="left"/>
    </xf>
    <xf numFmtId="14" fontId="4" fillId="0" borderId="15" xfId="0" applyNumberFormat="1" applyFont="1" applyFill="1" applyBorder="1" applyAlignment="1">
      <alignment horizontal="left"/>
    </xf>
    <xf numFmtId="14" fontId="4" fillId="34" borderId="15" xfId="0" applyNumberFormat="1" applyFont="1" applyFill="1" applyBorder="1" applyAlignment="1">
      <alignment/>
    </xf>
    <xf numFmtId="182" fontId="15" fillId="34" borderId="15" xfId="0" applyNumberFormat="1" applyFont="1" applyFill="1" applyBorder="1" applyAlignment="1">
      <alignment horizontal="right"/>
    </xf>
    <xf numFmtId="0" fontId="2" fillId="34" borderId="23" xfId="0" applyFont="1" applyFill="1" applyBorder="1" applyAlignment="1">
      <alignment/>
    </xf>
    <xf numFmtId="182" fontId="15" fillId="34" borderId="24" xfId="0" applyNumberFormat="1" applyFont="1" applyFill="1" applyBorder="1" applyAlignment="1">
      <alignment/>
    </xf>
    <xf numFmtId="183" fontId="15" fillId="22" borderId="15" xfId="0" applyNumberFormat="1" applyFont="1" applyFill="1" applyBorder="1" applyAlignment="1">
      <alignment horizontal="center"/>
    </xf>
    <xf numFmtId="0" fontId="15" fillId="22" borderId="15" xfId="0" applyNumberFormat="1" applyFont="1" applyFill="1" applyBorder="1" applyAlignment="1">
      <alignment horizontal="center"/>
    </xf>
    <xf numFmtId="0" fontId="15" fillId="22" borderId="15" xfId="0" applyFont="1" applyFill="1" applyBorder="1" applyAlignment="1">
      <alignment/>
    </xf>
    <xf numFmtId="0" fontId="15" fillId="22" borderId="15" xfId="0" applyFont="1" applyFill="1" applyBorder="1" applyAlignment="1">
      <alignment horizontal="center"/>
    </xf>
    <xf numFmtId="185" fontId="15" fillId="37" borderId="15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82" fontId="15" fillId="38" borderId="15" xfId="0" applyNumberFormat="1" applyFont="1" applyFill="1" applyBorder="1" applyAlignment="1">
      <alignment/>
    </xf>
    <xf numFmtId="183" fontId="15" fillId="38" borderId="15" xfId="0" applyNumberFormat="1" applyFont="1" applyFill="1" applyBorder="1" applyAlignment="1">
      <alignment horizontal="center"/>
    </xf>
    <xf numFmtId="0" fontId="15" fillId="38" borderId="15" xfId="0" applyFont="1" applyFill="1" applyBorder="1" applyAlignment="1">
      <alignment horizontal="left"/>
    </xf>
    <xf numFmtId="0" fontId="15" fillId="38" borderId="15" xfId="0" applyFont="1" applyFill="1" applyBorder="1" applyAlignment="1">
      <alignment/>
    </xf>
    <xf numFmtId="182" fontId="15" fillId="39" borderId="15" xfId="0" applyNumberFormat="1" applyFont="1" applyFill="1" applyBorder="1" applyAlignment="1">
      <alignment/>
    </xf>
    <xf numFmtId="183" fontId="15" fillId="40" borderId="15" xfId="0" applyNumberFormat="1" applyFont="1" applyFill="1" applyBorder="1" applyAlignment="1">
      <alignment horizontal="center"/>
    </xf>
    <xf numFmtId="0" fontId="15" fillId="39" borderId="15" xfId="0" applyNumberFormat="1" applyFont="1" applyFill="1" applyBorder="1" applyAlignment="1">
      <alignment horizontal="center"/>
    </xf>
    <xf numFmtId="185" fontId="15" fillId="39" borderId="15" xfId="0" applyNumberFormat="1" applyFont="1" applyFill="1" applyBorder="1" applyAlignment="1">
      <alignment horizontal="left"/>
    </xf>
    <xf numFmtId="0" fontId="15" fillId="39" borderId="15" xfId="0" applyFont="1" applyFill="1" applyBorder="1" applyAlignment="1">
      <alignment horizontal="center"/>
    </xf>
    <xf numFmtId="0" fontId="15" fillId="39" borderId="15" xfId="0" applyFont="1" applyFill="1" applyBorder="1" applyAlignment="1">
      <alignment/>
    </xf>
    <xf numFmtId="0" fontId="15" fillId="40" borderId="15" xfId="0" applyNumberFormat="1" applyFont="1" applyFill="1" applyBorder="1" applyAlignment="1">
      <alignment horizontal="center"/>
    </xf>
    <xf numFmtId="185" fontId="15" fillId="39" borderId="15" xfId="0" applyNumberFormat="1" applyFont="1" applyFill="1" applyBorder="1" applyAlignment="1">
      <alignment/>
    </xf>
    <xf numFmtId="185" fontId="15" fillId="40" borderId="15" xfId="0" applyNumberFormat="1" applyFont="1" applyFill="1" applyBorder="1" applyAlignment="1">
      <alignment horizontal="left"/>
    </xf>
    <xf numFmtId="0" fontId="15" fillId="39" borderId="15" xfId="0" applyFont="1" applyFill="1" applyBorder="1" applyAlignment="1">
      <alignment wrapText="1"/>
    </xf>
    <xf numFmtId="182" fontId="15" fillId="39" borderId="24" xfId="0" applyNumberFormat="1" applyFont="1" applyFill="1" applyBorder="1" applyAlignment="1">
      <alignment/>
    </xf>
    <xf numFmtId="183" fontId="15" fillId="39" borderId="15" xfId="0" applyNumberFormat="1" applyFont="1" applyFill="1" applyBorder="1" applyAlignment="1">
      <alignment horizontal="center"/>
    </xf>
    <xf numFmtId="0" fontId="15" fillId="39" borderId="15" xfId="0" applyFont="1" applyFill="1" applyBorder="1" applyAlignment="1">
      <alignment/>
    </xf>
    <xf numFmtId="0" fontId="15" fillId="39" borderId="15" xfId="0" applyFont="1" applyFill="1" applyBorder="1" applyAlignment="1">
      <alignment horizontal="left"/>
    </xf>
    <xf numFmtId="182" fontId="15" fillId="38" borderId="15" xfId="0" applyNumberFormat="1" applyFont="1" applyFill="1" applyBorder="1" applyAlignment="1">
      <alignment horizontal="right"/>
    </xf>
    <xf numFmtId="182" fontId="15" fillId="38" borderId="24" xfId="0" applyNumberFormat="1" applyFont="1" applyFill="1" applyBorder="1" applyAlignment="1">
      <alignment/>
    </xf>
    <xf numFmtId="183" fontId="15" fillId="41" borderId="15" xfId="0" applyNumberFormat="1" applyFont="1" applyFill="1" applyBorder="1" applyAlignment="1">
      <alignment horizontal="center"/>
    </xf>
    <xf numFmtId="0" fontId="15" fillId="38" borderId="15" xfId="0" applyFont="1" applyFill="1" applyBorder="1" applyAlignment="1">
      <alignment wrapText="1"/>
    </xf>
    <xf numFmtId="182" fontId="15" fillId="42" borderId="15" xfId="0" applyNumberFormat="1" applyFont="1" applyFill="1" applyBorder="1" applyAlignment="1">
      <alignment/>
    </xf>
    <xf numFmtId="183" fontId="15" fillId="42" borderId="15" xfId="0" applyNumberFormat="1" applyFont="1" applyFill="1" applyBorder="1" applyAlignment="1">
      <alignment horizontal="center"/>
    </xf>
    <xf numFmtId="0" fontId="15" fillId="42" borderId="15" xfId="0" applyNumberFormat="1" applyFont="1" applyFill="1" applyBorder="1" applyAlignment="1">
      <alignment horizontal="center"/>
    </xf>
    <xf numFmtId="0" fontId="15" fillId="42" borderId="15" xfId="0" applyFont="1" applyFill="1" applyBorder="1" applyAlignment="1">
      <alignment/>
    </xf>
    <xf numFmtId="0" fontId="15" fillId="42" borderId="15" xfId="0" applyFont="1" applyFill="1" applyBorder="1" applyAlignment="1">
      <alignment horizontal="left"/>
    </xf>
    <xf numFmtId="0" fontId="15" fillId="42" borderId="15" xfId="0" applyFont="1" applyFill="1" applyBorder="1" applyAlignment="1">
      <alignment horizontal="center"/>
    </xf>
    <xf numFmtId="0" fontId="15" fillId="42" borderId="15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6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8" fillId="34" borderId="2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182" fontId="65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7" xfId="0" applyFont="1" applyFill="1" applyBorder="1" applyAlignment="1">
      <alignment horizontal="center"/>
    </xf>
    <xf numFmtId="0" fontId="23" fillId="34" borderId="0" xfId="0" applyFont="1" applyFill="1" applyAlignment="1">
      <alignment horizontal="center"/>
    </xf>
    <xf numFmtId="182" fontId="2" fillId="34" borderId="0" xfId="0" applyNumberFormat="1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tabSelected="1" zoomScale="130" zoomScaleNormal="130" zoomScalePageLayoutView="0" workbookViewId="0" topLeftCell="A1">
      <selection activeCell="C1" sqref="C1"/>
    </sheetView>
  </sheetViews>
  <sheetFormatPr defaultColWidth="9.140625" defaultRowHeight="12.75"/>
  <cols>
    <col min="1" max="1" width="2.421875" style="1" bestFit="1" customWidth="1"/>
    <col min="2" max="2" width="7.7109375" style="1" customWidth="1"/>
    <col min="3" max="3" width="7.421875" style="56" customWidth="1"/>
    <col min="4" max="4" width="5.00390625" style="2" customWidth="1"/>
    <col min="5" max="5" width="9.7109375" style="70" customWidth="1"/>
    <col min="6" max="6" width="18.28125" style="4" customWidth="1"/>
    <col min="7" max="7" width="47.28125" style="5" customWidth="1"/>
    <col min="8" max="8" width="5.421875" style="3" customWidth="1"/>
    <col min="9" max="9" width="30.8515625" style="4" customWidth="1"/>
    <col min="10" max="10" width="4.28125" style="3" customWidth="1"/>
    <col min="11" max="11" width="5.7109375" style="5" customWidth="1"/>
    <col min="12" max="12" width="6.00390625" style="6" customWidth="1"/>
    <col min="13" max="13" width="6.421875" style="5" bestFit="1" customWidth="1"/>
    <col min="14" max="14" width="7.421875" style="7" customWidth="1"/>
    <col min="15" max="15" width="24.00390625" style="8" customWidth="1"/>
    <col min="16" max="16384" width="9.140625" style="4" customWidth="1"/>
  </cols>
  <sheetData>
    <row r="1" spans="2:10" ht="15.75">
      <c r="B1" s="107"/>
      <c r="C1" s="246">
        <v>45407</v>
      </c>
      <c r="D1" s="109"/>
      <c r="E1" s="110"/>
      <c r="F1" s="229" t="s">
        <v>51</v>
      </c>
      <c r="G1" s="230"/>
      <c r="J1" s="9"/>
    </row>
    <row r="2" spans="1:15" ht="13.5">
      <c r="A2" s="107"/>
      <c r="B2" s="107"/>
      <c r="C2" s="111"/>
      <c r="D2" s="109"/>
      <c r="E2" s="110"/>
      <c r="F2" s="112"/>
      <c r="G2" s="113"/>
      <c r="H2" s="114"/>
      <c r="I2" s="112"/>
      <c r="J2" s="114"/>
      <c r="K2" s="113"/>
      <c r="L2" s="115"/>
      <c r="M2" s="113"/>
      <c r="N2" s="116"/>
      <c r="O2" s="117"/>
    </row>
    <row r="3" spans="1:15" s="18" customFormat="1" ht="13.5">
      <c r="A3" s="118"/>
      <c r="B3" s="118"/>
      <c r="C3" s="119" t="s">
        <v>0</v>
      </c>
      <c r="D3" s="120" t="s">
        <v>1</v>
      </c>
      <c r="E3" s="121" t="s">
        <v>20</v>
      </c>
      <c r="F3" s="122" t="s">
        <v>2</v>
      </c>
      <c r="G3" s="123" t="s">
        <v>3</v>
      </c>
      <c r="H3" s="124" t="s">
        <v>4</v>
      </c>
      <c r="I3" s="125" t="s">
        <v>45</v>
      </c>
      <c r="J3" s="231" t="s">
        <v>6</v>
      </c>
      <c r="K3" s="231"/>
      <c r="L3" s="231"/>
      <c r="M3" s="126" t="s">
        <v>1</v>
      </c>
      <c r="N3" s="124" t="s">
        <v>7</v>
      </c>
      <c r="O3" s="127"/>
    </row>
    <row r="4" spans="1:15" s="18" customFormat="1" ht="13.5">
      <c r="A4" s="118"/>
      <c r="B4" s="118"/>
      <c r="C4" s="128"/>
      <c r="D4" s="129"/>
      <c r="E4" s="130"/>
      <c r="F4" s="131"/>
      <c r="G4" s="132"/>
      <c r="H4" s="133" t="s">
        <v>8</v>
      </c>
      <c r="I4" s="134"/>
      <c r="J4" s="135" t="s">
        <v>9</v>
      </c>
      <c r="K4" s="135" t="s">
        <v>10</v>
      </c>
      <c r="L4" s="136" t="s">
        <v>11</v>
      </c>
      <c r="M4" s="137" t="s">
        <v>12</v>
      </c>
      <c r="N4" s="133"/>
      <c r="O4" s="127"/>
    </row>
    <row r="5" spans="1:15" s="29" customFormat="1" ht="18">
      <c r="A5" s="169">
        <v>1</v>
      </c>
      <c r="B5" s="170">
        <v>2023</v>
      </c>
      <c r="C5" s="213">
        <v>45174</v>
      </c>
      <c r="D5" s="196">
        <v>14.7</v>
      </c>
      <c r="E5" s="139">
        <v>508</v>
      </c>
      <c r="F5" s="162" t="s">
        <v>133</v>
      </c>
      <c r="G5" s="61" t="s">
        <v>134</v>
      </c>
      <c r="H5" s="67">
        <v>18</v>
      </c>
      <c r="I5" s="198" t="s">
        <v>135</v>
      </c>
      <c r="J5" s="67">
        <v>15</v>
      </c>
      <c r="K5" s="67">
        <v>15</v>
      </c>
      <c r="L5" s="138">
        <f>K5/A5</f>
        <v>15</v>
      </c>
      <c r="M5" s="138">
        <f>D5</f>
        <v>14.7</v>
      </c>
      <c r="N5" s="161" t="s">
        <v>40</v>
      </c>
      <c r="O5" s="117" t="s">
        <v>186</v>
      </c>
    </row>
    <row r="6" spans="1:15" s="31" customFormat="1" ht="13.5">
      <c r="A6" s="171">
        <f aca="true" t="shared" si="0" ref="A6:A47">A5+1</f>
        <v>2</v>
      </c>
      <c r="B6" s="171"/>
      <c r="C6" s="195">
        <v>45181</v>
      </c>
      <c r="D6" s="196">
        <v>16.3</v>
      </c>
      <c r="E6" s="139">
        <v>565</v>
      </c>
      <c r="F6" s="162" t="s">
        <v>38</v>
      </c>
      <c r="G6" s="61" t="s">
        <v>52</v>
      </c>
      <c r="H6" s="67">
        <v>35</v>
      </c>
      <c r="I6" s="198" t="s">
        <v>53</v>
      </c>
      <c r="J6" s="67">
        <v>10</v>
      </c>
      <c r="K6" s="67">
        <v>25</v>
      </c>
      <c r="L6" s="138">
        <v>12.5</v>
      </c>
      <c r="M6" s="138">
        <f>M5+D6</f>
        <v>31</v>
      </c>
      <c r="N6" s="161" t="s">
        <v>42</v>
      </c>
      <c r="O6" s="117" t="s">
        <v>54</v>
      </c>
    </row>
    <row r="7" spans="1:15" s="33" customFormat="1" ht="13.5">
      <c r="A7" s="107">
        <f t="shared" si="0"/>
        <v>3</v>
      </c>
      <c r="B7" s="107"/>
      <c r="C7" s="195">
        <v>45188</v>
      </c>
      <c r="D7" s="196">
        <v>15.3</v>
      </c>
      <c r="E7" s="139">
        <v>469</v>
      </c>
      <c r="F7" s="162" t="s">
        <v>55</v>
      </c>
      <c r="G7" s="61" t="s">
        <v>56</v>
      </c>
      <c r="H7" s="67">
        <v>29</v>
      </c>
      <c r="I7" s="198" t="s">
        <v>57</v>
      </c>
      <c r="J7" s="67">
        <v>16</v>
      </c>
      <c r="K7" s="67">
        <v>41</v>
      </c>
      <c r="L7" s="138">
        <v>13.6</v>
      </c>
      <c r="M7" s="138">
        <f aca="true" t="shared" si="1" ref="M7:M48">M6+D7</f>
        <v>46.3</v>
      </c>
      <c r="N7" s="161" t="s">
        <v>41</v>
      </c>
      <c r="O7" s="117" t="s">
        <v>58</v>
      </c>
    </row>
    <row r="8" spans="1:15" ht="13.5">
      <c r="A8" s="187">
        <f t="shared" si="0"/>
        <v>4</v>
      </c>
      <c r="B8" s="187"/>
      <c r="C8" s="195">
        <v>45195</v>
      </c>
      <c r="D8" s="196">
        <v>15.2</v>
      </c>
      <c r="E8" s="139">
        <v>411</v>
      </c>
      <c r="F8" s="162" t="s">
        <v>59</v>
      </c>
      <c r="G8" s="61" t="s">
        <v>60</v>
      </c>
      <c r="H8" s="67">
        <v>22</v>
      </c>
      <c r="I8" s="198" t="s">
        <v>61</v>
      </c>
      <c r="J8" s="67">
        <v>19</v>
      </c>
      <c r="K8" s="67">
        <v>60</v>
      </c>
      <c r="L8" s="138">
        <f aca="true" t="shared" si="2" ref="L8:L49">K8/A8</f>
        <v>15</v>
      </c>
      <c r="M8" s="138">
        <f t="shared" si="1"/>
        <v>61.5</v>
      </c>
      <c r="N8" s="161" t="s">
        <v>43</v>
      </c>
      <c r="O8" s="117" t="s">
        <v>62</v>
      </c>
    </row>
    <row r="9" spans="1:15" ht="13.5">
      <c r="A9" s="107">
        <f t="shared" si="0"/>
        <v>5</v>
      </c>
      <c r="B9" s="107"/>
      <c r="C9" s="209">
        <v>45202</v>
      </c>
      <c r="D9" s="210">
        <v>12.3</v>
      </c>
      <c r="E9" s="201">
        <v>204</v>
      </c>
      <c r="F9" s="211" t="s">
        <v>63</v>
      </c>
      <c r="G9" s="212" t="s">
        <v>191</v>
      </c>
      <c r="H9" s="203">
        <v>41</v>
      </c>
      <c r="I9" s="204" t="s">
        <v>192</v>
      </c>
      <c r="J9" s="67">
        <v>18</v>
      </c>
      <c r="K9" s="67">
        <v>78</v>
      </c>
      <c r="L9" s="138">
        <f t="shared" si="2"/>
        <v>15.6</v>
      </c>
      <c r="M9" s="138">
        <f t="shared" si="1"/>
        <v>73.8</v>
      </c>
      <c r="N9" s="161" t="s">
        <v>44</v>
      </c>
      <c r="O9" s="117" t="s">
        <v>64</v>
      </c>
    </row>
    <row r="10" spans="1:15" ht="13.5">
      <c r="A10" s="107">
        <f t="shared" si="0"/>
        <v>6</v>
      </c>
      <c r="B10" s="187"/>
      <c r="C10" s="195">
        <v>45209</v>
      </c>
      <c r="D10" s="196">
        <v>15.1</v>
      </c>
      <c r="E10" s="139">
        <v>429</v>
      </c>
      <c r="F10" s="162" t="s">
        <v>65</v>
      </c>
      <c r="G10" s="61" t="s">
        <v>66</v>
      </c>
      <c r="H10" s="67">
        <v>39</v>
      </c>
      <c r="I10" s="198" t="s">
        <v>67</v>
      </c>
      <c r="J10" s="67">
        <v>21</v>
      </c>
      <c r="K10" s="67">
        <v>99</v>
      </c>
      <c r="L10" s="138">
        <f t="shared" si="2"/>
        <v>16.5</v>
      </c>
      <c r="M10" s="138">
        <f t="shared" si="1"/>
        <v>88.89999999999999</v>
      </c>
      <c r="N10" s="161" t="s">
        <v>42</v>
      </c>
      <c r="O10" s="117" t="s">
        <v>68</v>
      </c>
    </row>
    <row r="11" spans="1:15" ht="13.5">
      <c r="A11" s="107">
        <f t="shared" si="0"/>
        <v>7</v>
      </c>
      <c r="B11" s="113" t="s">
        <v>15</v>
      </c>
      <c r="C11" s="214">
        <v>45216</v>
      </c>
      <c r="D11" s="215">
        <v>16</v>
      </c>
      <c r="E11" s="139">
        <v>481</v>
      </c>
      <c r="F11" s="158" t="s">
        <v>69</v>
      </c>
      <c r="G11" s="141" t="s">
        <v>70</v>
      </c>
      <c r="H11" s="67">
        <v>40</v>
      </c>
      <c r="I11" s="198" t="s">
        <v>28</v>
      </c>
      <c r="J11" s="67">
        <v>18</v>
      </c>
      <c r="K11" s="67">
        <v>117</v>
      </c>
      <c r="L11" s="138">
        <f t="shared" si="2"/>
        <v>16.714285714285715</v>
      </c>
      <c r="M11" s="138">
        <f t="shared" si="1"/>
        <v>104.89999999999999</v>
      </c>
      <c r="N11" s="161" t="s">
        <v>40</v>
      </c>
      <c r="O11" s="117" t="s">
        <v>71</v>
      </c>
    </row>
    <row r="12" spans="1:15" s="5" customFormat="1" ht="13.5">
      <c r="A12" s="107">
        <f t="shared" si="0"/>
        <v>8</v>
      </c>
      <c r="B12" s="113"/>
      <c r="C12" s="195">
        <v>45223</v>
      </c>
      <c r="D12" s="196">
        <v>15</v>
      </c>
      <c r="E12" s="139">
        <v>113</v>
      </c>
      <c r="F12" s="162" t="s">
        <v>72</v>
      </c>
      <c r="G12" s="61" t="s">
        <v>73</v>
      </c>
      <c r="H12" s="67">
        <v>35</v>
      </c>
      <c r="I12" s="216" t="s">
        <v>74</v>
      </c>
      <c r="J12" s="67">
        <v>8</v>
      </c>
      <c r="K12" s="67">
        <v>125</v>
      </c>
      <c r="L12" s="138">
        <f t="shared" si="2"/>
        <v>15.625</v>
      </c>
      <c r="M12" s="138">
        <f t="shared" si="1"/>
        <v>119.89999999999999</v>
      </c>
      <c r="N12" s="161" t="s">
        <v>42</v>
      </c>
      <c r="O12" s="117" t="s">
        <v>75</v>
      </c>
    </row>
    <row r="13" spans="1:15" s="33" customFormat="1" ht="13.5">
      <c r="A13" s="107">
        <f t="shared" si="0"/>
        <v>9</v>
      </c>
      <c r="B13" s="107"/>
      <c r="C13" s="195">
        <v>45230</v>
      </c>
      <c r="D13" s="196">
        <v>17.3</v>
      </c>
      <c r="E13" s="139">
        <v>568</v>
      </c>
      <c r="F13" s="158" t="s">
        <v>76</v>
      </c>
      <c r="G13" s="141" t="s">
        <v>77</v>
      </c>
      <c r="H13" s="67">
        <v>22</v>
      </c>
      <c r="I13" s="197" t="s">
        <v>78</v>
      </c>
      <c r="J13" s="67">
        <v>14</v>
      </c>
      <c r="K13" s="67">
        <v>139</v>
      </c>
      <c r="L13" s="138">
        <f t="shared" si="2"/>
        <v>15.444444444444445</v>
      </c>
      <c r="M13" s="138">
        <f t="shared" si="1"/>
        <v>137.2</v>
      </c>
      <c r="N13" s="161" t="s">
        <v>43</v>
      </c>
      <c r="O13" s="147" t="s">
        <v>79</v>
      </c>
    </row>
    <row r="14" spans="1:15" s="5" customFormat="1" ht="13.5">
      <c r="A14" s="107">
        <f t="shared" si="0"/>
        <v>10</v>
      </c>
      <c r="B14" s="107"/>
      <c r="C14" s="195">
        <v>45237</v>
      </c>
      <c r="D14" s="196">
        <v>15.3</v>
      </c>
      <c r="E14" s="139">
        <v>435</v>
      </c>
      <c r="F14" s="162" t="s">
        <v>83</v>
      </c>
      <c r="G14" s="61" t="s">
        <v>80</v>
      </c>
      <c r="H14" s="67">
        <v>22</v>
      </c>
      <c r="I14" s="198" t="s">
        <v>81</v>
      </c>
      <c r="J14" s="67">
        <v>19</v>
      </c>
      <c r="K14" s="67">
        <v>158</v>
      </c>
      <c r="L14" s="138">
        <f t="shared" si="2"/>
        <v>15.8</v>
      </c>
      <c r="M14" s="138">
        <f t="shared" si="1"/>
        <v>152.5</v>
      </c>
      <c r="N14" s="161" t="s">
        <v>43</v>
      </c>
      <c r="O14" s="117" t="s">
        <v>82</v>
      </c>
    </row>
    <row r="15" spans="1:15" ht="13.5">
      <c r="A15" s="107">
        <f t="shared" si="0"/>
        <v>11</v>
      </c>
      <c r="B15" s="107"/>
      <c r="C15" s="195">
        <v>45244</v>
      </c>
      <c r="D15" s="196">
        <v>14.9</v>
      </c>
      <c r="E15" s="139">
        <v>485</v>
      </c>
      <c r="F15" s="158" t="s">
        <v>84</v>
      </c>
      <c r="G15" s="141" t="s">
        <v>85</v>
      </c>
      <c r="H15" s="67">
        <v>15</v>
      </c>
      <c r="I15" s="197" t="s">
        <v>86</v>
      </c>
      <c r="J15" s="67">
        <v>16</v>
      </c>
      <c r="K15" s="67">
        <v>193</v>
      </c>
      <c r="L15" s="138">
        <f t="shared" si="2"/>
        <v>17.545454545454547</v>
      </c>
      <c r="M15" s="138">
        <f t="shared" si="1"/>
        <v>167.4</v>
      </c>
      <c r="N15" s="161" t="s">
        <v>42</v>
      </c>
      <c r="O15" s="117" t="s">
        <v>87</v>
      </c>
    </row>
    <row r="16" spans="1:15" s="33" customFormat="1" ht="13.5">
      <c r="A16" s="107">
        <f t="shared" si="0"/>
        <v>12</v>
      </c>
      <c r="B16" s="107"/>
      <c r="C16" s="195">
        <v>45251</v>
      </c>
      <c r="D16" s="196">
        <v>14.2</v>
      </c>
      <c r="E16" s="139">
        <v>324</v>
      </c>
      <c r="F16" s="162" t="s">
        <v>31</v>
      </c>
      <c r="G16" s="145" t="s">
        <v>96</v>
      </c>
      <c r="H16" s="67">
        <v>3</v>
      </c>
      <c r="I16" s="216" t="s">
        <v>32</v>
      </c>
      <c r="J16" s="67">
        <v>19</v>
      </c>
      <c r="K16" s="67">
        <v>193</v>
      </c>
      <c r="L16" s="138">
        <f t="shared" si="2"/>
        <v>16.083333333333332</v>
      </c>
      <c r="M16" s="138">
        <f t="shared" si="1"/>
        <v>181.6</v>
      </c>
      <c r="N16" s="161" t="s">
        <v>42</v>
      </c>
      <c r="O16" s="117" t="s">
        <v>27</v>
      </c>
    </row>
    <row r="17" spans="1:15" ht="13.5">
      <c r="A17" s="107">
        <f t="shared" si="0"/>
        <v>13</v>
      </c>
      <c r="B17" s="107"/>
      <c r="C17" s="195">
        <v>45258</v>
      </c>
      <c r="D17" s="215">
        <v>15</v>
      </c>
      <c r="E17" s="144">
        <v>429</v>
      </c>
      <c r="F17" s="164" t="s">
        <v>222</v>
      </c>
      <c r="G17" s="148" t="s">
        <v>223</v>
      </c>
      <c r="H17" s="67">
        <v>9</v>
      </c>
      <c r="I17" s="198" t="s">
        <v>224</v>
      </c>
      <c r="J17" s="67">
        <v>20</v>
      </c>
      <c r="K17" s="67">
        <v>213</v>
      </c>
      <c r="L17" s="138">
        <f t="shared" si="2"/>
        <v>16.384615384615383</v>
      </c>
      <c r="M17" s="138">
        <f t="shared" si="1"/>
        <v>196.6</v>
      </c>
      <c r="N17" s="161" t="s">
        <v>41</v>
      </c>
      <c r="O17" s="117" t="s">
        <v>225</v>
      </c>
    </row>
    <row r="18" spans="1:15" s="35" customFormat="1" ht="13.5">
      <c r="A18" s="107">
        <f t="shared" si="0"/>
        <v>14</v>
      </c>
      <c r="B18" s="107"/>
      <c r="C18" s="195">
        <v>45265</v>
      </c>
      <c r="D18" s="196">
        <v>14.3</v>
      </c>
      <c r="E18" s="139">
        <v>609</v>
      </c>
      <c r="F18" s="162" t="s">
        <v>34</v>
      </c>
      <c r="G18" s="61" t="s">
        <v>204</v>
      </c>
      <c r="H18" s="67">
        <v>7</v>
      </c>
      <c r="I18" s="216" t="s">
        <v>33</v>
      </c>
      <c r="J18" s="67">
        <v>22</v>
      </c>
      <c r="K18" s="67">
        <v>235</v>
      </c>
      <c r="L18" s="138">
        <f t="shared" si="2"/>
        <v>16.785714285714285</v>
      </c>
      <c r="M18" s="138">
        <f t="shared" si="1"/>
        <v>210.9</v>
      </c>
      <c r="N18" s="161" t="s">
        <v>44</v>
      </c>
      <c r="O18" s="117" t="s">
        <v>93</v>
      </c>
    </row>
    <row r="19" spans="1:15" ht="13.5">
      <c r="A19" s="107">
        <f t="shared" si="0"/>
        <v>15</v>
      </c>
      <c r="B19" s="107"/>
      <c r="C19" s="195">
        <v>45272</v>
      </c>
      <c r="D19" s="196">
        <v>15.5</v>
      </c>
      <c r="E19" s="139">
        <v>406</v>
      </c>
      <c r="F19" s="162" t="s">
        <v>230</v>
      </c>
      <c r="G19" s="61" t="s">
        <v>232</v>
      </c>
      <c r="H19" s="67">
        <v>4</v>
      </c>
      <c r="I19" s="198" t="s">
        <v>231</v>
      </c>
      <c r="J19" s="67">
        <v>22</v>
      </c>
      <c r="K19" s="67">
        <v>257</v>
      </c>
      <c r="L19" s="138">
        <f t="shared" si="2"/>
        <v>17.133333333333333</v>
      </c>
      <c r="M19" s="138">
        <f t="shared" si="1"/>
        <v>226.4</v>
      </c>
      <c r="N19" s="161" t="s">
        <v>41</v>
      </c>
      <c r="O19" s="117" t="s">
        <v>233</v>
      </c>
    </row>
    <row r="20" spans="1:15" s="33" customFormat="1" ht="13.5">
      <c r="A20" s="107">
        <f t="shared" si="0"/>
        <v>16</v>
      </c>
      <c r="B20" s="107"/>
      <c r="C20" s="199">
        <v>45279</v>
      </c>
      <c r="D20" s="200">
        <v>10.9</v>
      </c>
      <c r="E20" s="205">
        <v>230</v>
      </c>
      <c r="F20" s="206" t="s">
        <v>213</v>
      </c>
      <c r="G20" s="207" t="s">
        <v>219</v>
      </c>
      <c r="H20" s="203">
        <v>12</v>
      </c>
      <c r="I20" s="208" t="s">
        <v>220</v>
      </c>
      <c r="J20" s="67">
        <v>17</v>
      </c>
      <c r="K20" s="67">
        <v>274</v>
      </c>
      <c r="L20" s="138">
        <f t="shared" si="2"/>
        <v>17.125</v>
      </c>
      <c r="M20" s="138">
        <f t="shared" si="1"/>
        <v>237.3</v>
      </c>
      <c r="N20" s="161" t="s">
        <v>229</v>
      </c>
      <c r="O20" s="117" t="s">
        <v>221</v>
      </c>
    </row>
    <row r="21" spans="1:20" ht="13.5">
      <c r="A21" s="107">
        <f t="shared" si="0"/>
        <v>17</v>
      </c>
      <c r="B21" s="113"/>
      <c r="C21" s="195">
        <v>45286</v>
      </c>
      <c r="D21" s="196">
        <v>10.9</v>
      </c>
      <c r="E21" s="139">
        <v>140</v>
      </c>
      <c r="F21" s="61" t="s">
        <v>243</v>
      </c>
      <c r="G21" s="61" t="s">
        <v>244</v>
      </c>
      <c r="H21" s="67">
        <v>21</v>
      </c>
      <c r="I21" s="198" t="s">
        <v>246</v>
      </c>
      <c r="J21" s="67">
        <v>16</v>
      </c>
      <c r="K21" s="67">
        <v>290</v>
      </c>
      <c r="L21" s="138">
        <f t="shared" si="2"/>
        <v>17.058823529411764</v>
      </c>
      <c r="M21" s="138">
        <f t="shared" si="1"/>
        <v>248.20000000000002</v>
      </c>
      <c r="N21" s="161" t="s">
        <v>41</v>
      </c>
      <c r="O21" s="117" t="s">
        <v>245</v>
      </c>
      <c r="T21" s="42"/>
    </row>
    <row r="22" spans="1:15" s="5" customFormat="1" ht="18">
      <c r="A22" s="107">
        <v>18</v>
      </c>
      <c r="B22" s="170">
        <v>2024</v>
      </c>
      <c r="C22" s="217"/>
      <c r="D22" s="218"/>
      <c r="E22" s="219"/>
      <c r="F22" s="220"/>
      <c r="G22" s="221" t="s">
        <v>247</v>
      </c>
      <c r="H22" s="222"/>
      <c r="I22" s="223"/>
      <c r="J22" s="67" t="s">
        <v>22</v>
      </c>
      <c r="K22" s="67" t="s">
        <v>15</v>
      </c>
      <c r="L22" s="138" t="s">
        <v>15</v>
      </c>
      <c r="M22" s="138">
        <f t="shared" si="1"/>
        <v>248.20000000000002</v>
      </c>
      <c r="N22" s="161"/>
      <c r="O22" s="117"/>
    </row>
    <row r="23" spans="1:16" s="5" customFormat="1" ht="15" customHeight="1">
      <c r="A23" s="107">
        <f t="shared" si="0"/>
        <v>19</v>
      </c>
      <c r="B23" s="170"/>
      <c r="C23" s="195">
        <v>45300</v>
      </c>
      <c r="D23" s="215">
        <v>14</v>
      </c>
      <c r="E23" s="144">
        <v>420</v>
      </c>
      <c r="F23" s="158" t="s">
        <v>35</v>
      </c>
      <c r="G23" s="145" t="s">
        <v>94</v>
      </c>
      <c r="H23" s="67">
        <v>9</v>
      </c>
      <c r="I23" s="216" t="s">
        <v>248</v>
      </c>
      <c r="J23" s="67">
        <v>22</v>
      </c>
      <c r="K23" s="67">
        <v>312</v>
      </c>
      <c r="L23" s="138">
        <v>17.3</v>
      </c>
      <c r="M23" s="138">
        <f t="shared" si="1"/>
        <v>262.20000000000005</v>
      </c>
      <c r="N23" s="161" t="s">
        <v>41</v>
      </c>
      <c r="O23" s="5" t="s">
        <v>234</v>
      </c>
      <c r="P23" s="117"/>
    </row>
    <row r="24" spans="1:15" ht="17.25" customHeight="1">
      <c r="A24" s="107">
        <f t="shared" si="0"/>
        <v>20</v>
      </c>
      <c r="B24" s="170"/>
      <c r="C24" s="195">
        <v>45307</v>
      </c>
      <c r="D24" s="196">
        <v>14.7</v>
      </c>
      <c r="E24" s="139">
        <v>705</v>
      </c>
      <c r="F24" s="162" t="s">
        <v>37</v>
      </c>
      <c r="G24" s="61" t="s">
        <v>100</v>
      </c>
      <c r="H24" s="67">
        <v>15</v>
      </c>
      <c r="I24" s="198" t="s">
        <v>101</v>
      </c>
      <c r="J24" s="67">
        <v>21</v>
      </c>
      <c r="K24" s="67">
        <v>333</v>
      </c>
      <c r="L24" s="138">
        <v>17.5</v>
      </c>
      <c r="M24" s="138">
        <f t="shared" si="1"/>
        <v>276.90000000000003</v>
      </c>
      <c r="N24" s="161" t="s">
        <v>44</v>
      </c>
      <c r="O24" s="117" t="s">
        <v>102</v>
      </c>
    </row>
    <row r="25" spans="1:15" ht="12.75" customHeight="1">
      <c r="A25" s="107">
        <f t="shared" si="0"/>
        <v>21</v>
      </c>
      <c r="B25" s="170"/>
      <c r="C25" s="195">
        <v>45314</v>
      </c>
      <c r="D25" s="215">
        <v>14.9</v>
      </c>
      <c r="E25" s="139">
        <v>425</v>
      </c>
      <c r="F25" s="158" t="s">
        <v>29</v>
      </c>
      <c r="G25" s="141" t="s">
        <v>103</v>
      </c>
      <c r="H25" s="67">
        <v>12</v>
      </c>
      <c r="I25" s="198" t="s">
        <v>104</v>
      </c>
      <c r="J25" s="67">
        <v>21</v>
      </c>
      <c r="K25" s="67">
        <v>354</v>
      </c>
      <c r="L25" s="138">
        <v>17.7</v>
      </c>
      <c r="M25" s="138">
        <f t="shared" si="1"/>
        <v>291.8</v>
      </c>
      <c r="N25" s="161" t="s">
        <v>43</v>
      </c>
      <c r="O25" s="117" t="s">
        <v>105</v>
      </c>
    </row>
    <row r="26" spans="1:15" s="35" customFormat="1" ht="12" customHeight="1">
      <c r="A26" s="107">
        <f t="shared" si="0"/>
        <v>22</v>
      </c>
      <c r="B26" s="107"/>
      <c r="C26" s="199">
        <v>45321</v>
      </c>
      <c r="D26" s="200">
        <v>9.7</v>
      </c>
      <c r="E26" s="201">
        <v>163</v>
      </c>
      <c r="F26" s="202" t="s">
        <v>251</v>
      </c>
      <c r="G26" s="202" t="s">
        <v>257</v>
      </c>
      <c r="H26" s="203">
        <v>10</v>
      </c>
      <c r="I26" s="204" t="s">
        <v>249</v>
      </c>
      <c r="J26" s="67">
        <v>25</v>
      </c>
      <c r="K26" s="67">
        <v>379</v>
      </c>
      <c r="L26" s="138">
        <v>18</v>
      </c>
      <c r="M26" s="138">
        <f t="shared" si="1"/>
        <v>301.5</v>
      </c>
      <c r="N26" s="161" t="s">
        <v>258</v>
      </c>
      <c r="O26" s="117" t="s">
        <v>256</v>
      </c>
    </row>
    <row r="27" spans="1:15" ht="13.5">
      <c r="A27" s="187">
        <f t="shared" si="0"/>
        <v>23</v>
      </c>
      <c r="B27" s="187"/>
      <c r="C27" s="195">
        <v>45328</v>
      </c>
      <c r="D27" s="215">
        <v>16.4</v>
      </c>
      <c r="E27" s="144">
        <v>360</v>
      </c>
      <c r="F27" s="162" t="s">
        <v>133</v>
      </c>
      <c r="G27" s="148" t="s">
        <v>259</v>
      </c>
      <c r="H27" s="67">
        <v>18</v>
      </c>
      <c r="I27" s="198" t="s">
        <v>260</v>
      </c>
      <c r="J27" s="67">
        <v>24</v>
      </c>
      <c r="K27" s="67">
        <v>403</v>
      </c>
      <c r="L27" s="138">
        <v>18.3</v>
      </c>
      <c r="M27" s="138">
        <f t="shared" si="1"/>
        <v>317.9</v>
      </c>
      <c r="N27" s="161" t="s">
        <v>42</v>
      </c>
      <c r="O27" s="117" t="s">
        <v>30</v>
      </c>
    </row>
    <row r="28" spans="1:15" ht="13.5">
      <c r="A28" s="107">
        <f t="shared" si="0"/>
        <v>24</v>
      </c>
      <c r="B28" s="107"/>
      <c r="C28" s="214">
        <v>45335</v>
      </c>
      <c r="D28" s="196">
        <v>15.1</v>
      </c>
      <c r="E28" s="139">
        <v>574</v>
      </c>
      <c r="F28" s="163" t="s">
        <v>108</v>
      </c>
      <c r="G28" s="142" t="s">
        <v>109</v>
      </c>
      <c r="H28" s="67">
        <v>15</v>
      </c>
      <c r="I28" s="198" t="s">
        <v>110</v>
      </c>
      <c r="J28" s="67">
        <v>18</v>
      </c>
      <c r="K28" s="67">
        <v>421</v>
      </c>
      <c r="L28" s="138" t="s">
        <v>261</v>
      </c>
      <c r="M28" s="138">
        <f t="shared" si="1"/>
        <v>333</v>
      </c>
      <c r="N28" s="161" t="s">
        <v>44</v>
      </c>
      <c r="O28" s="117" t="s">
        <v>250</v>
      </c>
    </row>
    <row r="29" spans="1:15" ht="13.5">
      <c r="A29" s="107">
        <f t="shared" si="0"/>
        <v>25</v>
      </c>
      <c r="B29" s="107"/>
      <c r="C29" s="195">
        <v>45342</v>
      </c>
      <c r="D29" s="196">
        <v>15.6</v>
      </c>
      <c r="E29" s="139">
        <v>600</v>
      </c>
      <c r="F29" s="158" t="s">
        <v>113</v>
      </c>
      <c r="G29" s="141" t="s">
        <v>114</v>
      </c>
      <c r="H29" s="67">
        <v>11</v>
      </c>
      <c r="I29" s="197" t="s">
        <v>115</v>
      </c>
      <c r="J29" s="67">
        <v>23</v>
      </c>
      <c r="K29" s="67">
        <v>444</v>
      </c>
      <c r="L29" s="138">
        <v>18.5</v>
      </c>
      <c r="M29" s="138">
        <f t="shared" si="1"/>
        <v>348.6</v>
      </c>
      <c r="N29" s="161" t="s">
        <v>44</v>
      </c>
      <c r="O29" s="117" t="s">
        <v>116</v>
      </c>
    </row>
    <row r="30" spans="1:17" ht="14.25" customHeight="1">
      <c r="A30" s="107">
        <f t="shared" si="0"/>
        <v>26</v>
      </c>
      <c r="B30" s="107"/>
      <c r="C30" s="195">
        <v>45349</v>
      </c>
      <c r="D30" s="196">
        <v>15.1</v>
      </c>
      <c r="E30" s="139">
        <v>296</v>
      </c>
      <c r="F30" s="158" t="s">
        <v>117</v>
      </c>
      <c r="G30" s="141" t="s">
        <v>118</v>
      </c>
      <c r="H30" s="67">
        <v>39</v>
      </c>
      <c r="I30" s="198" t="s">
        <v>119</v>
      </c>
      <c r="J30" s="67">
        <v>20</v>
      </c>
      <c r="K30" s="67">
        <v>464</v>
      </c>
      <c r="L30" s="138">
        <v>18.6</v>
      </c>
      <c r="M30" s="138">
        <f t="shared" si="1"/>
        <v>363.70000000000005</v>
      </c>
      <c r="N30" s="161" t="s">
        <v>258</v>
      </c>
      <c r="O30" s="117" t="s">
        <v>120</v>
      </c>
      <c r="Q30" s="74"/>
    </row>
    <row r="31" spans="1:16" s="59" customFormat="1" ht="13.5">
      <c r="A31" s="107">
        <f t="shared" si="0"/>
        <v>27</v>
      </c>
      <c r="B31" s="107"/>
      <c r="C31" s="195">
        <v>45356</v>
      </c>
      <c r="D31" s="196">
        <v>16.2</v>
      </c>
      <c r="E31" s="139">
        <v>448</v>
      </c>
      <c r="F31" s="162" t="s">
        <v>121</v>
      </c>
      <c r="G31" s="61" t="s">
        <v>122</v>
      </c>
      <c r="H31" s="67">
        <v>25</v>
      </c>
      <c r="I31" s="198" t="s">
        <v>123</v>
      </c>
      <c r="J31" s="67">
        <v>22</v>
      </c>
      <c r="K31" s="67">
        <v>486</v>
      </c>
      <c r="L31" s="138">
        <v>18.7</v>
      </c>
      <c r="M31" s="138">
        <f t="shared" si="1"/>
        <v>379.90000000000003</v>
      </c>
      <c r="N31" s="161" t="s">
        <v>42</v>
      </c>
      <c r="O31" s="117" t="s">
        <v>124</v>
      </c>
      <c r="P31" s="59" t="s">
        <v>15</v>
      </c>
    </row>
    <row r="32" spans="1:15" ht="13.5">
      <c r="A32" s="107">
        <f t="shared" si="0"/>
        <v>28</v>
      </c>
      <c r="B32" s="107"/>
      <c r="C32" s="195">
        <v>45363</v>
      </c>
      <c r="D32" s="196">
        <v>16.2</v>
      </c>
      <c r="E32" s="139">
        <v>482</v>
      </c>
      <c r="F32" s="162" t="s">
        <v>125</v>
      </c>
      <c r="G32" s="61" t="s">
        <v>126</v>
      </c>
      <c r="H32" s="67">
        <v>23</v>
      </c>
      <c r="I32" s="198" t="s">
        <v>127</v>
      </c>
      <c r="J32" s="67">
        <v>18</v>
      </c>
      <c r="K32" s="67">
        <v>504</v>
      </c>
      <c r="L32" s="138">
        <v>18.6</v>
      </c>
      <c r="M32" s="138">
        <f t="shared" si="1"/>
        <v>396.1</v>
      </c>
      <c r="N32" s="161" t="s">
        <v>43</v>
      </c>
      <c r="O32" s="117" t="s">
        <v>128</v>
      </c>
    </row>
    <row r="33" spans="1:15" ht="13.5">
      <c r="A33" s="107">
        <f t="shared" si="0"/>
        <v>29</v>
      </c>
      <c r="B33" s="113"/>
      <c r="C33" s="195">
        <v>45370</v>
      </c>
      <c r="D33" s="215">
        <v>14.4</v>
      </c>
      <c r="E33" s="139">
        <v>317</v>
      </c>
      <c r="F33" s="158" t="s">
        <v>129</v>
      </c>
      <c r="G33" s="141" t="s">
        <v>130</v>
      </c>
      <c r="H33" s="67">
        <v>37</v>
      </c>
      <c r="I33" s="198" t="s">
        <v>131</v>
      </c>
      <c r="J33" s="67">
        <v>20</v>
      </c>
      <c r="K33" s="67">
        <v>524</v>
      </c>
      <c r="L33" s="138">
        <v>18.7</v>
      </c>
      <c r="M33" s="138">
        <f t="shared" si="1"/>
        <v>410.5</v>
      </c>
      <c r="N33" s="161" t="s">
        <v>44</v>
      </c>
      <c r="O33" s="117" t="s">
        <v>132</v>
      </c>
    </row>
    <row r="34" spans="1:15" s="35" customFormat="1" ht="13.5">
      <c r="A34" s="107">
        <f t="shared" si="0"/>
        <v>30</v>
      </c>
      <c r="B34" s="107"/>
      <c r="C34" s="195">
        <v>45377</v>
      </c>
      <c r="D34" s="196">
        <v>16</v>
      </c>
      <c r="E34" s="139">
        <v>584</v>
      </c>
      <c r="F34" s="162" t="s">
        <v>187</v>
      </c>
      <c r="G34" s="61" t="s">
        <v>188</v>
      </c>
      <c r="H34" s="67">
        <v>48</v>
      </c>
      <c r="I34" s="198" t="s">
        <v>190</v>
      </c>
      <c r="J34" s="67">
        <v>11</v>
      </c>
      <c r="K34" s="67">
        <v>535</v>
      </c>
      <c r="L34" s="138">
        <v>18.4</v>
      </c>
      <c r="M34" s="138">
        <f t="shared" si="1"/>
        <v>426.5</v>
      </c>
      <c r="N34" s="161" t="s">
        <v>258</v>
      </c>
      <c r="O34" s="151" t="s">
        <v>189</v>
      </c>
    </row>
    <row r="35" spans="1:15" ht="13.5">
      <c r="A35" s="107">
        <f t="shared" si="0"/>
        <v>31</v>
      </c>
      <c r="B35" s="107"/>
      <c r="C35" s="195">
        <v>45384</v>
      </c>
      <c r="D35" s="196">
        <v>17.2</v>
      </c>
      <c r="E35" s="139">
        <v>475</v>
      </c>
      <c r="F35" s="158" t="s">
        <v>136</v>
      </c>
      <c r="G35" s="141" t="s">
        <v>137</v>
      </c>
      <c r="H35" s="67">
        <v>53</v>
      </c>
      <c r="I35" s="198" t="s">
        <v>138</v>
      </c>
      <c r="J35" s="67">
        <v>15</v>
      </c>
      <c r="K35" s="67">
        <v>550</v>
      </c>
      <c r="L35" s="138">
        <v>18.3</v>
      </c>
      <c r="M35" s="138">
        <f t="shared" si="1"/>
        <v>443.7</v>
      </c>
      <c r="N35" s="161" t="s">
        <v>44</v>
      </c>
      <c r="O35" s="117" t="s">
        <v>139</v>
      </c>
    </row>
    <row r="36" spans="1:15" ht="13.5">
      <c r="A36" s="107">
        <f t="shared" si="0"/>
        <v>32</v>
      </c>
      <c r="B36" s="113"/>
      <c r="C36" s="195">
        <v>45391</v>
      </c>
      <c r="D36" s="196">
        <v>17.6</v>
      </c>
      <c r="E36" s="139">
        <v>560</v>
      </c>
      <c r="F36" s="165" t="s">
        <v>271</v>
      </c>
      <c r="G36" s="61" t="s">
        <v>281</v>
      </c>
      <c r="H36" s="67">
        <v>29</v>
      </c>
      <c r="I36" s="198" t="s">
        <v>272</v>
      </c>
      <c r="J36" s="152">
        <v>18</v>
      </c>
      <c r="K36" s="67">
        <v>568</v>
      </c>
      <c r="L36" s="138">
        <v>18.3</v>
      </c>
      <c r="M36" s="138">
        <f t="shared" si="1"/>
        <v>461.3</v>
      </c>
      <c r="N36" s="161" t="s">
        <v>42</v>
      </c>
      <c r="O36" s="117" t="s">
        <v>273</v>
      </c>
    </row>
    <row r="37" spans="1:15" ht="13.5">
      <c r="A37" s="107">
        <f t="shared" si="0"/>
        <v>33</v>
      </c>
      <c r="B37" s="107"/>
      <c r="C37" s="195">
        <v>45398</v>
      </c>
      <c r="D37" s="196">
        <v>15.7</v>
      </c>
      <c r="E37" s="139">
        <v>410</v>
      </c>
      <c r="F37" s="162" t="s">
        <v>88</v>
      </c>
      <c r="G37" s="61" t="s">
        <v>212</v>
      </c>
      <c r="H37" s="67">
        <v>48</v>
      </c>
      <c r="I37" s="198" t="s">
        <v>89</v>
      </c>
      <c r="J37" s="67">
        <v>13</v>
      </c>
      <c r="K37" s="67">
        <v>581</v>
      </c>
      <c r="L37" s="138">
        <v>18.2</v>
      </c>
      <c r="M37" s="138">
        <f t="shared" si="1"/>
        <v>477</v>
      </c>
      <c r="N37" s="161" t="s">
        <v>42</v>
      </c>
      <c r="O37" s="117" t="s">
        <v>235</v>
      </c>
    </row>
    <row r="38" spans="1:15" ht="13.5">
      <c r="A38" s="107">
        <f t="shared" si="0"/>
        <v>34</v>
      </c>
      <c r="B38" s="107"/>
      <c r="C38" s="195">
        <v>45405</v>
      </c>
      <c r="D38" s="196">
        <v>13.7</v>
      </c>
      <c r="E38" s="139">
        <v>467</v>
      </c>
      <c r="F38" s="162" t="s">
        <v>145</v>
      </c>
      <c r="G38" s="61" t="s">
        <v>146</v>
      </c>
      <c r="H38" s="67">
        <v>12</v>
      </c>
      <c r="I38" s="198" t="s">
        <v>147</v>
      </c>
      <c r="J38" s="67">
        <v>17</v>
      </c>
      <c r="K38" s="67">
        <v>598</v>
      </c>
      <c r="L38" s="138">
        <v>18.1</v>
      </c>
      <c r="M38" s="138">
        <f t="shared" si="1"/>
        <v>490.7</v>
      </c>
      <c r="N38" s="161" t="s">
        <v>44</v>
      </c>
      <c r="O38" s="117" t="s">
        <v>148</v>
      </c>
    </row>
    <row r="39" spans="1:15" s="36" customFormat="1" ht="13.5">
      <c r="A39" s="107">
        <f t="shared" si="0"/>
        <v>35</v>
      </c>
      <c r="B39" s="107"/>
      <c r="C39" s="60">
        <v>45412</v>
      </c>
      <c r="D39" s="138">
        <v>16.7</v>
      </c>
      <c r="E39" s="139">
        <v>270</v>
      </c>
      <c r="F39" s="163" t="s">
        <v>278</v>
      </c>
      <c r="G39" s="142" t="s">
        <v>279</v>
      </c>
      <c r="H39" s="67">
        <v>47</v>
      </c>
      <c r="I39" s="62" t="s">
        <v>286</v>
      </c>
      <c r="J39" s="67">
        <v>0</v>
      </c>
      <c r="K39" s="67">
        <v>598</v>
      </c>
      <c r="L39" s="138">
        <f t="shared" si="2"/>
        <v>17.085714285714285</v>
      </c>
      <c r="M39" s="138">
        <f t="shared" si="1"/>
        <v>507.4</v>
      </c>
      <c r="N39" s="161" t="s">
        <v>258</v>
      </c>
      <c r="O39" s="117" t="s">
        <v>280</v>
      </c>
    </row>
    <row r="40" spans="1:15" ht="13.5">
      <c r="A40" s="107">
        <v>36</v>
      </c>
      <c r="B40" s="107"/>
      <c r="C40" s="60">
        <v>45419</v>
      </c>
      <c r="D40" s="138">
        <v>16.7</v>
      </c>
      <c r="E40" s="139">
        <v>431</v>
      </c>
      <c r="F40" s="162" t="s">
        <v>152</v>
      </c>
      <c r="G40" s="61" t="s">
        <v>153</v>
      </c>
      <c r="H40" s="67">
        <v>41</v>
      </c>
      <c r="I40" s="62" t="s">
        <v>154</v>
      </c>
      <c r="J40" s="67">
        <v>0</v>
      </c>
      <c r="K40" s="67">
        <v>598</v>
      </c>
      <c r="L40" s="138">
        <f t="shared" si="2"/>
        <v>16.61111111111111</v>
      </c>
      <c r="M40" s="138">
        <f t="shared" si="1"/>
        <v>524.1</v>
      </c>
      <c r="N40" s="161" t="s">
        <v>40</v>
      </c>
      <c r="O40" s="62" t="s">
        <v>158</v>
      </c>
    </row>
    <row r="41" spans="1:15" ht="13.5">
      <c r="A41" s="107">
        <f t="shared" si="0"/>
        <v>37</v>
      </c>
      <c r="B41" s="107"/>
      <c r="C41" s="60">
        <v>45426</v>
      </c>
      <c r="D41" s="138">
        <v>16.2</v>
      </c>
      <c r="E41" s="139">
        <v>633</v>
      </c>
      <c r="F41" s="166" t="s">
        <v>262</v>
      </c>
      <c r="G41" s="61" t="s">
        <v>263</v>
      </c>
      <c r="H41" s="150">
        <v>35</v>
      </c>
      <c r="I41" s="62" t="s">
        <v>264</v>
      </c>
      <c r="J41" s="67">
        <v>0</v>
      </c>
      <c r="K41" s="67">
        <v>598</v>
      </c>
      <c r="L41" s="138">
        <f t="shared" si="2"/>
        <v>16.16216216216216</v>
      </c>
      <c r="M41" s="138">
        <f t="shared" si="1"/>
        <v>540.3000000000001</v>
      </c>
      <c r="N41" s="161"/>
      <c r="O41" s="117" t="s">
        <v>270</v>
      </c>
    </row>
    <row r="42" spans="1:15" ht="13.5">
      <c r="A42" s="107">
        <f t="shared" si="0"/>
        <v>38</v>
      </c>
      <c r="B42" s="107"/>
      <c r="C42" s="60">
        <v>45433</v>
      </c>
      <c r="D42" s="138">
        <v>14.2</v>
      </c>
      <c r="E42" s="139">
        <v>439</v>
      </c>
      <c r="F42" s="162" t="s">
        <v>159</v>
      </c>
      <c r="G42" s="61" t="s">
        <v>160</v>
      </c>
      <c r="H42" s="67">
        <v>48</v>
      </c>
      <c r="I42" s="143" t="s">
        <v>161</v>
      </c>
      <c r="J42" s="67">
        <v>0</v>
      </c>
      <c r="K42" s="67">
        <v>598</v>
      </c>
      <c r="L42" s="138">
        <f t="shared" si="2"/>
        <v>15.736842105263158</v>
      </c>
      <c r="M42" s="138">
        <f t="shared" si="1"/>
        <v>554.5000000000001</v>
      </c>
      <c r="N42" s="161"/>
      <c r="O42" s="117" t="s">
        <v>162</v>
      </c>
    </row>
    <row r="43" spans="1:15" s="35" customFormat="1" ht="13.5">
      <c r="A43" s="107">
        <f t="shared" si="0"/>
        <v>39</v>
      </c>
      <c r="B43" s="107"/>
      <c r="C43" s="60">
        <v>45440</v>
      </c>
      <c r="D43" s="138">
        <v>17.2</v>
      </c>
      <c r="E43" s="139">
        <v>203</v>
      </c>
      <c r="F43" s="166" t="s">
        <v>155</v>
      </c>
      <c r="G43" s="61" t="s">
        <v>156</v>
      </c>
      <c r="H43" s="150">
        <v>55</v>
      </c>
      <c r="I43" s="62" t="s">
        <v>157</v>
      </c>
      <c r="J43" s="67">
        <v>0</v>
      </c>
      <c r="K43" s="67">
        <v>598</v>
      </c>
      <c r="L43" s="138">
        <f t="shared" si="2"/>
        <v>15.333333333333334</v>
      </c>
      <c r="M43" s="138">
        <f t="shared" si="1"/>
        <v>571.7000000000002</v>
      </c>
      <c r="N43" s="146"/>
      <c r="O43" s="117" t="s">
        <v>269</v>
      </c>
    </row>
    <row r="44" spans="1:15" ht="13.5">
      <c r="A44" s="107">
        <f t="shared" si="0"/>
        <v>40</v>
      </c>
      <c r="B44" s="107"/>
      <c r="C44" s="60">
        <v>45447</v>
      </c>
      <c r="D44" s="138">
        <v>14.7</v>
      </c>
      <c r="E44" s="139">
        <v>631</v>
      </c>
      <c r="F44" s="165" t="s">
        <v>166</v>
      </c>
      <c r="G44" s="61" t="s">
        <v>167</v>
      </c>
      <c r="H44" s="67">
        <v>35</v>
      </c>
      <c r="I44" s="62" t="s">
        <v>168</v>
      </c>
      <c r="J44" s="67">
        <v>0</v>
      </c>
      <c r="K44" s="67">
        <v>598</v>
      </c>
      <c r="L44" s="138">
        <f t="shared" si="2"/>
        <v>14.95</v>
      </c>
      <c r="M44" s="138">
        <f t="shared" si="1"/>
        <v>586.4000000000002</v>
      </c>
      <c r="N44" s="146"/>
      <c r="O44" s="117" t="s">
        <v>169</v>
      </c>
    </row>
    <row r="45" spans="1:15" ht="13.5">
      <c r="A45" s="107">
        <f t="shared" si="0"/>
        <v>41</v>
      </c>
      <c r="B45" s="107"/>
      <c r="C45" s="60">
        <v>45454</v>
      </c>
      <c r="D45" s="138">
        <v>15.5</v>
      </c>
      <c r="E45" s="139">
        <v>527</v>
      </c>
      <c r="F45" s="162" t="s">
        <v>170</v>
      </c>
      <c r="G45" s="61" t="s">
        <v>171</v>
      </c>
      <c r="H45" s="67">
        <v>51</v>
      </c>
      <c r="I45" s="62" t="s">
        <v>172</v>
      </c>
      <c r="J45" s="67">
        <v>0</v>
      </c>
      <c r="K45" s="67">
        <v>598</v>
      </c>
      <c r="L45" s="138">
        <f t="shared" si="2"/>
        <v>14.585365853658537</v>
      </c>
      <c r="M45" s="138">
        <f t="shared" si="1"/>
        <v>601.9000000000002</v>
      </c>
      <c r="N45" s="161"/>
      <c r="O45" s="117" t="s">
        <v>173</v>
      </c>
    </row>
    <row r="46" spans="1:15" ht="13.5">
      <c r="A46" s="107">
        <f t="shared" si="0"/>
        <v>42</v>
      </c>
      <c r="B46" s="107"/>
      <c r="C46" s="60">
        <v>45461</v>
      </c>
      <c r="D46" s="138">
        <v>17.4</v>
      </c>
      <c r="E46" s="139">
        <v>419</v>
      </c>
      <c r="F46" s="162" t="s">
        <v>274</v>
      </c>
      <c r="G46" s="61" t="s">
        <v>275</v>
      </c>
      <c r="H46" s="67">
        <v>28</v>
      </c>
      <c r="I46" s="62" t="s">
        <v>276</v>
      </c>
      <c r="J46" s="67">
        <v>0</v>
      </c>
      <c r="K46" s="67">
        <v>598</v>
      </c>
      <c r="L46" s="138">
        <f t="shared" si="2"/>
        <v>14.238095238095237</v>
      </c>
      <c r="M46" s="138">
        <f t="shared" si="1"/>
        <v>619.3000000000002</v>
      </c>
      <c r="N46" s="161" t="s">
        <v>15</v>
      </c>
      <c r="O46" s="117" t="s">
        <v>277</v>
      </c>
    </row>
    <row r="47" spans="1:16" ht="13.5">
      <c r="A47" s="107">
        <f t="shared" si="0"/>
        <v>43</v>
      </c>
      <c r="B47" s="107"/>
      <c r="C47" s="60">
        <v>45468</v>
      </c>
      <c r="D47" s="138">
        <v>17.5</v>
      </c>
      <c r="E47" s="139">
        <v>621</v>
      </c>
      <c r="F47" s="162" t="s">
        <v>265</v>
      </c>
      <c r="G47" s="61" t="s">
        <v>266</v>
      </c>
      <c r="H47" s="67">
        <v>37</v>
      </c>
      <c r="I47" s="62" t="s">
        <v>267</v>
      </c>
      <c r="J47" s="67">
        <v>0</v>
      </c>
      <c r="K47" s="67">
        <v>598</v>
      </c>
      <c r="L47" s="138">
        <f t="shared" si="2"/>
        <v>13.906976744186046</v>
      </c>
      <c r="M47" s="138">
        <f t="shared" si="1"/>
        <v>636.8000000000002</v>
      </c>
      <c r="N47" s="161" t="s">
        <v>15</v>
      </c>
      <c r="O47" s="117" t="s">
        <v>268</v>
      </c>
      <c r="P47" s="5"/>
    </row>
    <row r="48" spans="1:15" s="5" customFormat="1" ht="13.5">
      <c r="A48" s="107">
        <f>A47+1</f>
        <v>44</v>
      </c>
      <c r="B48" s="107"/>
      <c r="C48" s="60">
        <v>45475</v>
      </c>
      <c r="D48" s="138">
        <v>16.3</v>
      </c>
      <c r="E48" s="139">
        <v>438</v>
      </c>
      <c r="F48" s="162" t="s">
        <v>163</v>
      </c>
      <c r="G48" s="61" t="s">
        <v>164</v>
      </c>
      <c r="H48" s="67">
        <v>25</v>
      </c>
      <c r="I48" s="143" t="s">
        <v>165</v>
      </c>
      <c r="J48" s="67">
        <v>0</v>
      </c>
      <c r="K48" s="67">
        <v>598</v>
      </c>
      <c r="L48" s="138">
        <f t="shared" si="2"/>
        <v>13.590909090909092</v>
      </c>
      <c r="M48" s="138">
        <f t="shared" si="1"/>
        <v>653.1000000000001</v>
      </c>
      <c r="N48" s="161"/>
      <c r="O48" s="117" t="s">
        <v>158</v>
      </c>
    </row>
    <row r="49" spans="1:15" s="5" customFormat="1" ht="13.5">
      <c r="A49" s="107">
        <v>45</v>
      </c>
      <c r="B49" s="107"/>
      <c r="C49" s="60">
        <v>45482</v>
      </c>
      <c r="D49" s="140">
        <v>15.1</v>
      </c>
      <c r="E49" s="144">
        <v>555</v>
      </c>
      <c r="F49" s="164" t="s">
        <v>181</v>
      </c>
      <c r="G49" s="148" t="s">
        <v>25</v>
      </c>
      <c r="H49" s="67">
        <v>39</v>
      </c>
      <c r="I49" s="62" t="s">
        <v>26</v>
      </c>
      <c r="J49" s="67">
        <v>0</v>
      </c>
      <c r="K49" s="67">
        <v>598</v>
      </c>
      <c r="L49" s="138">
        <f t="shared" si="2"/>
        <v>13.28888888888889</v>
      </c>
      <c r="M49" s="138">
        <v>708.3</v>
      </c>
      <c r="N49" s="161" t="s">
        <v>15</v>
      </c>
      <c r="O49" s="117" t="s">
        <v>182</v>
      </c>
    </row>
    <row r="50" spans="3:15" s="5" customFormat="1" ht="13.5">
      <c r="C50" s="79" t="s">
        <v>19</v>
      </c>
      <c r="D50" s="80">
        <f>SUM(D5:D49)</f>
        <v>668.2000000000002</v>
      </c>
      <c r="E50" s="81">
        <f>SUM(E7:E49)</f>
        <v>18186</v>
      </c>
      <c r="F50" s="82" t="s">
        <v>20</v>
      </c>
      <c r="G50" s="78"/>
      <c r="H50" s="78"/>
      <c r="I50" s="78"/>
      <c r="L50" s="38"/>
      <c r="N50" s="194" t="s">
        <v>15</v>
      </c>
      <c r="O50" s="8"/>
    </row>
    <row r="51" spans="3:15" s="5" customFormat="1" ht="14.25" thickBot="1">
      <c r="C51" s="54"/>
      <c r="D51" s="43"/>
      <c r="E51" s="232"/>
      <c r="F51" s="233"/>
      <c r="G51" s="233"/>
      <c r="H51" s="233"/>
      <c r="I51" s="233"/>
      <c r="K51" s="5" t="s">
        <v>17</v>
      </c>
      <c r="L51" s="38"/>
      <c r="N51" s="9">
        <f>SUM(J5:J49)</f>
        <v>598</v>
      </c>
      <c r="O51" s="8"/>
    </row>
    <row r="52" spans="3:15" s="5" customFormat="1" ht="13.5">
      <c r="C52" s="155" t="s">
        <v>13</v>
      </c>
      <c r="D52" s="156"/>
      <c r="E52" s="234"/>
      <c r="F52" s="235"/>
      <c r="G52" s="235"/>
      <c r="H52" s="235"/>
      <c r="I52" s="236"/>
      <c r="K52" s="5" t="s">
        <v>18</v>
      </c>
      <c r="L52" s="38"/>
      <c r="N52" s="154">
        <f>AVERAGE(J5:J49)</f>
        <v>13.590909090909092</v>
      </c>
      <c r="O52" s="8"/>
    </row>
    <row r="53" spans="3:15" s="5" customFormat="1" ht="13.5">
      <c r="C53" s="94"/>
      <c r="D53" s="95"/>
      <c r="E53" s="237"/>
      <c r="F53" s="238"/>
      <c r="G53" s="238"/>
      <c r="H53" s="238"/>
      <c r="I53" s="239"/>
      <c r="J53" s="9"/>
      <c r="K53" s="5" t="s">
        <v>16</v>
      </c>
      <c r="L53" s="38"/>
      <c r="N53" s="9">
        <v>44</v>
      </c>
      <c r="O53" s="8"/>
    </row>
    <row r="54" spans="1:15" s="5" customFormat="1" ht="13.5">
      <c r="A54" s="1"/>
      <c r="B54" s="1"/>
      <c r="C54" s="94"/>
      <c r="D54" s="95"/>
      <c r="E54" s="237"/>
      <c r="F54" s="238"/>
      <c r="G54" s="238"/>
      <c r="H54" s="238"/>
      <c r="I54" s="239"/>
      <c r="J54" s="9"/>
      <c r="L54" s="38"/>
      <c r="N54" s="37"/>
      <c r="O54" s="8"/>
    </row>
    <row r="55" spans="1:15" s="5" customFormat="1" ht="13.5">
      <c r="A55" s="1"/>
      <c r="B55" s="1"/>
      <c r="C55" s="94"/>
      <c r="D55" s="95"/>
      <c r="E55" s="225"/>
      <c r="F55" s="225"/>
      <c r="G55" s="225"/>
      <c r="H55" s="225"/>
      <c r="I55" s="226"/>
      <c r="J55" s="9"/>
      <c r="L55" s="38"/>
      <c r="N55" s="37"/>
      <c r="O55" s="8"/>
    </row>
    <row r="56" spans="1:15" s="5" customFormat="1" ht="13.5">
      <c r="A56" s="1"/>
      <c r="B56" s="1"/>
      <c r="C56" s="94"/>
      <c r="D56" s="95"/>
      <c r="E56" s="225"/>
      <c r="F56" s="225"/>
      <c r="G56" s="225"/>
      <c r="H56" s="225"/>
      <c r="I56" s="226"/>
      <c r="J56" s="9"/>
      <c r="L56" s="38"/>
      <c r="N56" s="37"/>
      <c r="O56" s="8"/>
    </row>
    <row r="57" spans="3:9" ht="13.5">
      <c r="C57" s="97"/>
      <c r="D57" s="98"/>
      <c r="E57" s="225"/>
      <c r="F57" s="225"/>
      <c r="G57" s="225"/>
      <c r="H57" s="225"/>
      <c r="I57" s="226"/>
    </row>
    <row r="58" spans="3:9" ht="14.25" thickBot="1">
      <c r="C58" s="99"/>
      <c r="D58" s="100"/>
      <c r="E58" s="227"/>
      <c r="F58" s="227"/>
      <c r="G58" s="227"/>
      <c r="H58" s="227"/>
      <c r="I58" s="228"/>
    </row>
  </sheetData>
  <sheetProtection selectLockedCells="1" selectUnlockedCells="1"/>
  <mergeCells count="10">
    <mergeCell ref="E55:I55"/>
    <mergeCell ref="E57:I57"/>
    <mergeCell ref="E58:I58"/>
    <mergeCell ref="E56:I56"/>
    <mergeCell ref="F1:G1"/>
    <mergeCell ref="J3:L3"/>
    <mergeCell ref="E51:I51"/>
    <mergeCell ref="E52:I52"/>
    <mergeCell ref="E53:I53"/>
    <mergeCell ref="E54:I54"/>
  </mergeCells>
  <printOptions gridLines="1"/>
  <pageMargins left="0" right="0" top="0" bottom="0" header="0" footer="0"/>
  <pageSetup fitToHeight="2" fitToWidth="1" horizontalDpi="300" verticalDpi="300" orientation="landscape" paperSize="9" scale="7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="150" zoomScaleNormal="150" zoomScalePageLayoutView="0" workbookViewId="0" topLeftCell="C1">
      <selection activeCell="H6" sqref="H6"/>
    </sheetView>
  </sheetViews>
  <sheetFormatPr defaultColWidth="9.140625" defaultRowHeight="12.75"/>
  <cols>
    <col min="1" max="1" width="2.8515625" style="1" customWidth="1"/>
    <col min="2" max="2" width="7.7109375" style="1" customWidth="1"/>
    <col min="3" max="3" width="7.421875" style="56" customWidth="1"/>
    <col min="4" max="4" width="5.00390625" style="2" customWidth="1"/>
    <col min="5" max="5" width="9.7109375" style="70" customWidth="1"/>
    <col min="6" max="6" width="18.28125" style="4" customWidth="1"/>
    <col min="7" max="7" width="47.28125" style="5" customWidth="1"/>
    <col min="8" max="8" width="5.421875" style="3" customWidth="1"/>
    <col min="9" max="9" width="30.8515625" style="4" customWidth="1"/>
    <col min="10" max="10" width="5.7109375" style="5" customWidth="1"/>
    <col min="11" max="11" width="6.00390625" style="6" customWidth="1"/>
    <col min="12" max="12" width="6.421875" style="5" bestFit="1" customWidth="1"/>
    <col min="13" max="13" width="7.421875" style="7" customWidth="1"/>
    <col min="14" max="14" width="24.00390625" style="8" customWidth="1"/>
    <col min="15" max="16384" width="9.140625" style="4" customWidth="1"/>
  </cols>
  <sheetData>
    <row r="1" spans="3:7" ht="15.75">
      <c r="C1" s="52">
        <f ca="1">NOW()</f>
        <v>45409.7413375</v>
      </c>
      <c r="F1" s="242" t="s">
        <v>185</v>
      </c>
      <c r="G1" s="243"/>
    </row>
    <row r="2" ht="13.5"/>
    <row r="3" spans="1:14" s="18" customFormat="1" ht="13.5">
      <c r="A3" s="10"/>
      <c r="B3" s="10"/>
      <c r="C3" s="11" t="s">
        <v>0</v>
      </c>
      <c r="D3" s="12" t="s">
        <v>1</v>
      </c>
      <c r="E3" s="71" t="s">
        <v>20</v>
      </c>
      <c r="F3" s="14" t="s">
        <v>2</v>
      </c>
      <c r="G3" s="44" t="s">
        <v>3</v>
      </c>
      <c r="H3" s="15" t="s">
        <v>4</v>
      </c>
      <c r="I3" s="13" t="s">
        <v>5</v>
      </c>
      <c r="J3" s="244"/>
      <c r="K3" s="244"/>
      <c r="L3" s="16" t="s">
        <v>1</v>
      </c>
      <c r="M3" s="15" t="s">
        <v>7</v>
      </c>
      <c r="N3" s="17"/>
    </row>
    <row r="4" spans="1:14" s="18" customFormat="1" ht="13.5">
      <c r="A4" s="10"/>
      <c r="B4" s="10"/>
      <c r="C4" s="174"/>
      <c r="D4" s="175"/>
      <c r="E4" s="176"/>
      <c r="F4" s="177"/>
      <c r="G4" s="45"/>
      <c r="H4" s="23" t="s">
        <v>8</v>
      </c>
      <c r="I4" s="21"/>
      <c r="J4" s="25" t="s">
        <v>10</v>
      </c>
      <c r="K4" s="26" t="s">
        <v>11</v>
      </c>
      <c r="L4" s="27" t="s">
        <v>12</v>
      </c>
      <c r="M4" s="23"/>
      <c r="N4" s="17"/>
    </row>
    <row r="5" spans="1:14" s="29" customFormat="1" ht="18">
      <c r="A5" s="83">
        <v>1</v>
      </c>
      <c r="B5" s="84"/>
      <c r="C5" s="183" t="s">
        <v>282</v>
      </c>
      <c r="D5" s="49">
        <v>22.4</v>
      </c>
      <c r="E5" s="50">
        <v>690</v>
      </c>
      <c r="F5" s="65" t="s">
        <v>252</v>
      </c>
      <c r="G5" s="65" t="s">
        <v>253</v>
      </c>
      <c r="H5" s="47">
        <v>3</v>
      </c>
      <c r="I5" s="86" t="s">
        <v>254</v>
      </c>
      <c r="J5" s="90">
        <v>11</v>
      </c>
      <c r="K5" s="91">
        <f aca="true" t="shared" si="0" ref="K5:K14">J5/A5</f>
        <v>11</v>
      </c>
      <c r="L5" s="92">
        <f>D5</f>
        <v>22.4</v>
      </c>
      <c r="M5" s="157" t="s">
        <v>255</v>
      </c>
      <c r="N5" s="28"/>
    </row>
    <row r="6" spans="1:14" s="29" customFormat="1" ht="18">
      <c r="A6" s="83">
        <v>2</v>
      </c>
      <c r="B6" s="84"/>
      <c r="C6" s="184">
        <v>45379</v>
      </c>
      <c r="D6" s="178">
        <v>24.1</v>
      </c>
      <c r="E6" s="179">
        <v>548</v>
      </c>
      <c r="F6" s="180" t="s">
        <v>283</v>
      </c>
      <c r="G6" s="224" t="s">
        <v>284</v>
      </c>
      <c r="H6" s="181">
        <v>40</v>
      </c>
      <c r="I6" s="182" t="s">
        <v>285</v>
      </c>
      <c r="J6" s="90">
        <v>12</v>
      </c>
      <c r="K6" s="91">
        <f t="shared" si="0"/>
        <v>6</v>
      </c>
      <c r="L6" s="92">
        <f aca="true" t="shared" si="1" ref="L6:L14">L5+D6</f>
        <v>46.5</v>
      </c>
      <c r="M6" s="157" t="s">
        <v>255</v>
      </c>
      <c r="N6" s="28"/>
    </row>
    <row r="7" spans="1:14" s="29" customFormat="1" ht="18">
      <c r="A7" s="83">
        <v>3</v>
      </c>
      <c r="B7" s="84"/>
      <c r="C7" s="185" t="s">
        <v>15</v>
      </c>
      <c r="D7" s="49"/>
      <c r="E7" s="50"/>
      <c r="F7" s="65"/>
      <c r="G7" s="65"/>
      <c r="H7" s="47"/>
      <c r="I7" s="86"/>
      <c r="J7" s="90">
        <v>11</v>
      </c>
      <c r="K7" s="91">
        <f t="shared" si="0"/>
        <v>3.6666666666666665</v>
      </c>
      <c r="L7" s="92">
        <f t="shared" si="1"/>
        <v>46.5</v>
      </c>
      <c r="M7" s="157"/>
      <c r="N7" s="28"/>
    </row>
    <row r="8" spans="1:14" s="29" customFormat="1" ht="18">
      <c r="A8" s="83">
        <v>4</v>
      </c>
      <c r="B8" s="84"/>
      <c r="C8" s="60"/>
      <c r="D8" s="46"/>
      <c r="E8" s="51"/>
      <c r="F8" s="61"/>
      <c r="G8" s="63"/>
      <c r="H8" s="48"/>
      <c r="I8" s="62"/>
      <c r="J8" s="90">
        <v>11</v>
      </c>
      <c r="K8" s="91">
        <f t="shared" si="0"/>
        <v>2.75</v>
      </c>
      <c r="L8" s="92">
        <f t="shared" si="1"/>
        <v>46.5</v>
      </c>
      <c r="M8" s="93"/>
      <c r="N8" s="28"/>
    </row>
    <row r="9" spans="1:14" s="31" customFormat="1" ht="13.5">
      <c r="A9" s="83">
        <v>5</v>
      </c>
      <c r="B9" s="87"/>
      <c r="C9" s="53"/>
      <c r="D9" s="49">
        <v>22.7</v>
      </c>
      <c r="E9" s="50">
        <v>929</v>
      </c>
      <c r="F9" s="65" t="s">
        <v>31</v>
      </c>
      <c r="G9" s="65" t="s">
        <v>47</v>
      </c>
      <c r="H9" s="47">
        <v>3</v>
      </c>
      <c r="I9" s="86" t="s">
        <v>48</v>
      </c>
      <c r="J9" s="90">
        <v>11</v>
      </c>
      <c r="K9" s="91">
        <f t="shared" si="0"/>
        <v>2.2</v>
      </c>
      <c r="L9" s="92">
        <f t="shared" si="1"/>
        <v>69.2</v>
      </c>
      <c r="M9" s="93"/>
      <c r="N9" s="57"/>
    </row>
    <row r="10" spans="1:14" s="31" customFormat="1" ht="13.5">
      <c r="A10" s="83">
        <v>6</v>
      </c>
      <c r="B10" s="88"/>
      <c r="C10" s="53"/>
      <c r="D10" s="49"/>
      <c r="E10" s="50"/>
      <c r="F10" s="65"/>
      <c r="G10" s="65"/>
      <c r="H10" s="47"/>
      <c r="I10" s="86"/>
      <c r="J10" s="90">
        <v>11</v>
      </c>
      <c r="K10" s="91">
        <f t="shared" si="0"/>
        <v>1.8333333333333333</v>
      </c>
      <c r="L10" s="92">
        <f t="shared" si="1"/>
        <v>69.2</v>
      </c>
      <c r="M10" s="93"/>
      <c r="N10" s="28"/>
    </row>
    <row r="11" spans="1:14" s="36" customFormat="1" ht="13.5">
      <c r="A11" s="83">
        <v>7</v>
      </c>
      <c r="B11" s="88"/>
      <c r="C11" s="53"/>
      <c r="D11" s="49"/>
      <c r="E11" s="50"/>
      <c r="F11" s="65"/>
      <c r="G11" s="65"/>
      <c r="H11" s="47" t="s">
        <v>15</v>
      </c>
      <c r="I11" s="86"/>
      <c r="J11" s="90">
        <v>11</v>
      </c>
      <c r="K11" s="91">
        <f t="shared" si="0"/>
        <v>1.5714285714285714</v>
      </c>
      <c r="L11" s="92">
        <f t="shared" si="1"/>
        <v>69.2</v>
      </c>
      <c r="M11" s="93"/>
      <c r="N11" s="57"/>
    </row>
    <row r="12" spans="1:14" s="36" customFormat="1" ht="13.5">
      <c r="A12" s="83">
        <v>8</v>
      </c>
      <c r="B12" s="88"/>
      <c r="C12" s="53"/>
      <c r="D12" s="49"/>
      <c r="E12" s="50"/>
      <c r="F12" s="65"/>
      <c r="G12" s="65"/>
      <c r="H12" s="47"/>
      <c r="I12" s="86"/>
      <c r="J12" s="90">
        <v>11</v>
      </c>
      <c r="K12" s="91">
        <f t="shared" si="0"/>
        <v>1.375</v>
      </c>
      <c r="L12" s="92">
        <f t="shared" si="1"/>
        <v>69.2</v>
      </c>
      <c r="M12" s="93"/>
      <c r="N12" s="57"/>
    </row>
    <row r="13" spans="1:14" s="36" customFormat="1" ht="13.5">
      <c r="A13" s="83">
        <v>9</v>
      </c>
      <c r="B13" s="89"/>
      <c r="C13" s="53"/>
      <c r="D13" s="49"/>
      <c r="E13" s="50"/>
      <c r="F13" s="65"/>
      <c r="G13" s="65"/>
      <c r="H13" s="47"/>
      <c r="I13" s="86"/>
      <c r="J13" s="90">
        <v>11</v>
      </c>
      <c r="K13" s="91">
        <f t="shared" si="0"/>
        <v>1.2222222222222223</v>
      </c>
      <c r="L13" s="92">
        <f t="shared" si="1"/>
        <v>69.2</v>
      </c>
      <c r="M13" s="93"/>
      <c r="N13" s="57"/>
    </row>
    <row r="14" spans="1:14" s="89" customFormat="1" ht="13.5">
      <c r="A14" s="83">
        <v>10</v>
      </c>
      <c r="C14" s="85" t="s">
        <v>46</v>
      </c>
      <c r="D14" s="49"/>
      <c r="E14" s="50"/>
      <c r="F14" s="65"/>
      <c r="G14" s="65"/>
      <c r="H14" s="47"/>
      <c r="I14" s="86"/>
      <c r="J14" s="90">
        <v>11</v>
      </c>
      <c r="K14" s="91">
        <f t="shared" si="0"/>
        <v>1.1</v>
      </c>
      <c r="L14" s="92">
        <f t="shared" si="1"/>
        <v>69.2</v>
      </c>
      <c r="M14" s="93"/>
      <c r="N14" s="28"/>
    </row>
    <row r="15" spans="3:14" s="5" customFormat="1" ht="13.5">
      <c r="C15" s="79" t="s">
        <v>19</v>
      </c>
      <c r="D15" s="80">
        <f>SUM(D5:D14)</f>
        <v>69.2</v>
      </c>
      <c r="E15" s="81">
        <f>SUM(E5:E14)</f>
        <v>2167</v>
      </c>
      <c r="F15" s="82" t="s">
        <v>20</v>
      </c>
      <c r="G15" s="78"/>
      <c r="H15" s="78"/>
      <c r="I15" s="78"/>
      <c r="K15" s="38"/>
      <c r="M15" s="9"/>
      <c r="N15" s="8"/>
    </row>
    <row r="16" spans="3:14" s="5" customFormat="1" ht="13.5">
      <c r="C16" s="54"/>
      <c r="D16" s="43"/>
      <c r="E16" s="232"/>
      <c r="F16" s="233"/>
      <c r="G16" s="233"/>
      <c r="H16" s="233"/>
      <c r="I16" s="233"/>
      <c r="J16" s="5" t="s">
        <v>17</v>
      </c>
      <c r="K16" s="38"/>
      <c r="M16" s="9">
        <v>11</v>
      </c>
      <c r="N16" s="8"/>
    </row>
    <row r="17" spans="3:14" s="5" customFormat="1" ht="13.5">
      <c r="C17" s="54"/>
      <c r="D17" s="43"/>
      <c r="E17" s="232"/>
      <c r="F17" s="233"/>
      <c r="G17" s="233"/>
      <c r="H17" s="233"/>
      <c r="I17" s="233"/>
      <c r="J17" s="5" t="s">
        <v>18</v>
      </c>
      <c r="K17" s="38"/>
      <c r="M17" s="9">
        <v>11</v>
      </c>
      <c r="N17" s="8"/>
    </row>
    <row r="18" spans="3:14" s="5" customFormat="1" ht="13.5">
      <c r="C18" s="54"/>
      <c r="D18" s="43"/>
      <c r="E18" s="232"/>
      <c r="F18" s="233"/>
      <c r="G18" s="233"/>
      <c r="H18" s="233"/>
      <c r="I18" s="233"/>
      <c r="J18" s="5" t="s">
        <v>16</v>
      </c>
      <c r="K18" s="38"/>
      <c r="M18" s="9">
        <v>1</v>
      </c>
      <c r="N18" s="8"/>
    </row>
    <row r="19" spans="1:14" s="5" customFormat="1" ht="13.5">
      <c r="A19" s="1"/>
      <c r="B19" s="1"/>
      <c r="C19" s="54"/>
      <c r="D19" s="43"/>
      <c r="E19" s="232"/>
      <c r="F19" s="233"/>
      <c r="G19" s="233"/>
      <c r="H19" s="233"/>
      <c r="I19" s="233"/>
      <c r="K19" s="38"/>
      <c r="M19" s="37"/>
      <c r="N19" s="8"/>
    </row>
    <row r="20" spans="1:14" s="32" customFormat="1" ht="13.5">
      <c r="A20" s="101"/>
      <c r="B20" s="101"/>
      <c r="C20" s="54"/>
      <c r="D20" s="102"/>
      <c r="E20" s="103"/>
      <c r="F20" s="104"/>
      <c r="G20" s="104"/>
      <c r="H20" s="103"/>
      <c r="I20" s="105"/>
      <c r="K20" s="106"/>
      <c r="M20" s="96"/>
      <c r="N20" s="34"/>
    </row>
    <row r="21" spans="1:14" s="5" customFormat="1" ht="13.5">
      <c r="A21" s="1"/>
      <c r="B21" s="1"/>
      <c r="C21" s="240" t="s">
        <v>39</v>
      </c>
      <c r="D21" s="241"/>
      <c r="E21" s="241"/>
      <c r="F21" s="233"/>
      <c r="G21" s="32"/>
      <c r="H21" s="30"/>
      <c r="I21" s="32"/>
      <c r="J21" s="39"/>
      <c r="K21" s="38"/>
      <c r="L21" s="39"/>
      <c r="M21" s="37"/>
      <c r="N21" s="8"/>
    </row>
    <row r="22" spans="3:13" ht="13.5">
      <c r="C22" s="60"/>
      <c r="D22" s="138">
        <v>15.1</v>
      </c>
      <c r="E22" s="139">
        <v>574</v>
      </c>
      <c r="F22" s="163" t="s">
        <v>108</v>
      </c>
      <c r="G22" s="142" t="s">
        <v>109</v>
      </c>
      <c r="H22" s="67">
        <v>15</v>
      </c>
      <c r="I22" s="62" t="s">
        <v>110</v>
      </c>
      <c r="M22" s="7" t="s">
        <v>15</v>
      </c>
    </row>
    <row r="23" spans="1:19" s="7" customFormat="1" ht="13.5">
      <c r="A23" s="1"/>
      <c r="B23" s="1"/>
      <c r="C23" s="60"/>
      <c r="D23" s="140">
        <v>15.4</v>
      </c>
      <c r="E23" s="144">
        <v>506</v>
      </c>
      <c r="F23" s="162" t="s">
        <v>24</v>
      </c>
      <c r="G23" s="148" t="s">
        <v>111</v>
      </c>
      <c r="H23" s="67">
        <v>19</v>
      </c>
      <c r="I23" s="62" t="s">
        <v>112</v>
      </c>
      <c r="J23" s="5"/>
      <c r="K23" s="6"/>
      <c r="L23" s="5"/>
      <c r="N23" s="8"/>
      <c r="O23" s="4"/>
      <c r="P23" s="4"/>
      <c r="Q23" s="4"/>
      <c r="R23" s="4"/>
      <c r="S23" s="4"/>
    </row>
    <row r="24" spans="1:19" s="7" customFormat="1" ht="13.5">
      <c r="A24" s="1"/>
      <c r="B24" s="1"/>
      <c r="C24" s="60"/>
      <c r="D24" s="138">
        <v>16.9</v>
      </c>
      <c r="E24" s="139">
        <v>552</v>
      </c>
      <c r="F24" s="162" t="s">
        <v>178</v>
      </c>
      <c r="G24" s="61" t="s">
        <v>179</v>
      </c>
      <c r="H24" s="67">
        <v>51</v>
      </c>
      <c r="I24" s="62" t="s">
        <v>180</v>
      </c>
      <c r="J24" s="5"/>
      <c r="K24" s="6"/>
      <c r="L24" s="5"/>
      <c r="N24" s="8"/>
      <c r="O24" s="4"/>
      <c r="P24" s="4"/>
      <c r="Q24" s="4"/>
      <c r="R24" s="4"/>
      <c r="S24" s="4"/>
    </row>
    <row r="25" spans="1:19" s="7" customFormat="1" ht="13.5">
      <c r="A25" s="1"/>
      <c r="B25" s="1"/>
      <c r="C25" s="60"/>
      <c r="D25" s="138">
        <v>16.3</v>
      </c>
      <c r="E25" s="139">
        <v>470</v>
      </c>
      <c r="F25" s="162" t="s">
        <v>49</v>
      </c>
      <c r="G25" s="61" t="s">
        <v>174</v>
      </c>
      <c r="H25" s="67">
        <v>26</v>
      </c>
      <c r="I25" s="62" t="s">
        <v>175</v>
      </c>
      <c r="J25" s="5"/>
      <c r="K25" s="6"/>
      <c r="L25" s="5"/>
      <c r="N25" s="8"/>
      <c r="O25" s="4"/>
      <c r="P25" s="4"/>
      <c r="Q25" s="4"/>
      <c r="R25" s="4"/>
      <c r="S25" s="4"/>
    </row>
    <row r="26" spans="1:19" s="7" customFormat="1" ht="13.5">
      <c r="A26" s="1"/>
      <c r="B26" s="1"/>
      <c r="C26" s="60"/>
      <c r="D26" s="138">
        <v>14</v>
      </c>
      <c r="E26" s="139">
        <v>654</v>
      </c>
      <c r="F26" s="162" t="s">
        <v>97</v>
      </c>
      <c r="G26" s="61" t="s">
        <v>176</v>
      </c>
      <c r="H26" s="67">
        <v>6</v>
      </c>
      <c r="I26" s="62" t="s">
        <v>177</v>
      </c>
      <c r="J26" s="5"/>
      <c r="K26" s="6"/>
      <c r="L26" s="5"/>
      <c r="N26" s="8"/>
      <c r="O26" s="4"/>
      <c r="P26" s="4"/>
      <c r="Q26" s="4"/>
      <c r="R26" s="4"/>
      <c r="S26" s="4"/>
    </row>
    <row r="27" spans="1:19" s="7" customFormat="1" ht="13.5">
      <c r="A27" s="1"/>
      <c r="B27" s="1"/>
      <c r="C27" s="60"/>
      <c r="D27" s="138">
        <v>15.7</v>
      </c>
      <c r="E27" s="139">
        <v>410</v>
      </c>
      <c r="F27" s="162" t="s">
        <v>88</v>
      </c>
      <c r="G27" s="61" t="s">
        <v>212</v>
      </c>
      <c r="H27" s="67">
        <v>48</v>
      </c>
      <c r="I27" s="62" t="s">
        <v>89</v>
      </c>
      <c r="J27" s="5"/>
      <c r="K27" s="6"/>
      <c r="L27" s="5"/>
      <c r="N27" s="8"/>
      <c r="O27" s="4"/>
      <c r="P27" s="4"/>
      <c r="Q27" s="4"/>
      <c r="R27" s="4"/>
      <c r="S27" s="4"/>
    </row>
    <row r="28" spans="1:19" s="7" customFormat="1" ht="13.5">
      <c r="A28" s="1"/>
      <c r="B28" s="1"/>
      <c r="C28" s="60" t="s">
        <v>15</v>
      </c>
      <c r="D28" s="140">
        <v>16.8</v>
      </c>
      <c r="E28" s="144">
        <v>378</v>
      </c>
      <c r="F28" s="164" t="s">
        <v>90</v>
      </c>
      <c r="G28" s="148" t="s">
        <v>91</v>
      </c>
      <c r="H28" s="67">
        <v>15</v>
      </c>
      <c r="I28" s="62" t="s">
        <v>92</v>
      </c>
      <c r="J28" s="5"/>
      <c r="K28" s="6"/>
      <c r="L28" s="5"/>
      <c r="N28" s="8"/>
      <c r="O28" s="4"/>
      <c r="P28" s="4"/>
      <c r="Q28" s="4"/>
      <c r="R28" s="4"/>
      <c r="S28" s="4"/>
    </row>
    <row r="29" spans="1:19" s="7" customFormat="1" ht="13.5">
      <c r="A29" s="1"/>
      <c r="B29" s="1"/>
      <c r="C29" s="60"/>
      <c r="D29" s="140">
        <v>14</v>
      </c>
      <c r="E29" s="144">
        <v>420</v>
      </c>
      <c r="F29" s="158" t="s">
        <v>35</v>
      </c>
      <c r="G29" s="145" t="s">
        <v>94</v>
      </c>
      <c r="H29" s="67">
        <v>9</v>
      </c>
      <c r="I29" s="143" t="s">
        <v>95</v>
      </c>
      <c r="J29" s="5"/>
      <c r="K29" s="6"/>
      <c r="L29" s="5"/>
      <c r="N29" s="8"/>
      <c r="O29" s="4"/>
      <c r="P29" s="4"/>
      <c r="Q29" s="4"/>
      <c r="R29" s="4"/>
      <c r="S29" s="4"/>
    </row>
    <row r="30" spans="1:19" s="7" customFormat="1" ht="13.5">
      <c r="A30" s="1"/>
      <c r="B30" s="1"/>
      <c r="C30" s="60"/>
      <c r="D30" s="138">
        <v>15.8</v>
      </c>
      <c r="E30" s="139">
        <v>427</v>
      </c>
      <c r="F30" s="162" t="s">
        <v>97</v>
      </c>
      <c r="G30" s="61" t="s">
        <v>98</v>
      </c>
      <c r="H30" s="67">
        <v>6</v>
      </c>
      <c r="I30" s="62" t="s">
        <v>99</v>
      </c>
      <c r="J30" s="5"/>
      <c r="K30" s="6"/>
      <c r="L30" s="5"/>
      <c r="N30" s="8"/>
      <c r="O30" s="4"/>
      <c r="P30" s="4"/>
      <c r="Q30" s="4"/>
      <c r="R30" s="4"/>
      <c r="S30" s="4"/>
    </row>
    <row r="31" spans="1:19" s="7" customFormat="1" ht="13.5">
      <c r="A31" s="1"/>
      <c r="B31" s="1"/>
      <c r="C31" s="60"/>
      <c r="D31" s="138">
        <v>14.9</v>
      </c>
      <c r="E31" s="139">
        <v>485</v>
      </c>
      <c r="F31" s="158" t="s">
        <v>84</v>
      </c>
      <c r="G31" s="141" t="s">
        <v>85</v>
      </c>
      <c r="H31" s="67">
        <v>15</v>
      </c>
      <c r="I31" s="61" t="s">
        <v>86</v>
      </c>
      <c r="J31" s="5"/>
      <c r="K31" s="6"/>
      <c r="L31" s="5"/>
      <c r="N31" s="8"/>
      <c r="O31" s="4"/>
      <c r="P31" s="4"/>
      <c r="Q31" s="4"/>
      <c r="R31" s="4"/>
      <c r="S31" s="4"/>
    </row>
    <row r="32" spans="1:19" s="7" customFormat="1" ht="13.5">
      <c r="A32" s="1"/>
      <c r="B32" s="1"/>
      <c r="C32" s="60"/>
      <c r="D32" s="138">
        <v>13.4</v>
      </c>
      <c r="E32" s="139">
        <v>484</v>
      </c>
      <c r="F32" s="61" t="s">
        <v>50</v>
      </c>
      <c r="G32" s="61" t="s">
        <v>143</v>
      </c>
      <c r="H32" s="67">
        <v>21</v>
      </c>
      <c r="I32" s="62" t="s">
        <v>144</v>
      </c>
      <c r="J32" s="5"/>
      <c r="K32" s="6"/>
      <c r="L32" s="5"/>
      <c r="N32" s="8"/>
      <c r="O32" s="4"/>
      <c r="P32" s="4"/>
      <c r="Q32" s="4"/>
      <c r="R32" s="4"/>
      <c r="S32" s="4"/>
    </row>
    <row r="33" spans="1:19" s="7" customFormat="1" ht="13.5">
      <c r="A33" s="1"/>
      <c r="B33" s="1"/>
      <c r="C33" s="60"/>
      <c r="D33" s="140">
        <v>14.1</v>
      </c>
      <c r="E33" s="139">
        <v>490</v>
      </c>
      <c r="F33" s="158" t="s">
        <v>36</v>
      </c>
      <c r="G33" s="141" t="s">
        <v>106</v>
      </c>
      <c r="H33" s="67">
        <v>6</v>
      </c>
      <c r="I33" s="62" t="s">
        <v>107</v>
      </c>
      <c r="J33" s="117" t="s">
        <v>15</v>
      </c>
      <c r="K33" s="117" t="s">
        <v>15</v>
      </c>
      <c r="L33" s="117" t="s">
        <v>22</v>
      </c>
      <c r="N33" s="8"/>
      <c r="O33" s="4"/>
      <c r="P33" s="4"/>
      <c r="Q33" s="4"/>
      <c r="R33" s="4"/>
      <c r="S33" s="4">
        <v>17</v>
      </c>
    </row>
    <row r="34" spans="4:9" ht="13.5">
      <c r="D34" s="138">
        <v>15.6</v>
      </c>
      <c r="E34" s="139">
        <v>477</v>
      </c>
      <c r="F34" s="165" t="s">
        <v>140</v>
      </c>
      <c r="G34" s="61" t="s">
        <v>141</v>
      </c>
      <c r="H34" s="67">
        <v>32</v>
      </c>
      <c r="I34" s="62" t="s">
        <v>142</v>
      </c>
    </row>
    <row r="35" spans="4:9" ht="13.5">
      <c r="D35" s="138">
        <v>14.4</v>
      </c>
      <c r="E35" s="139">
        <v>502</v>
      </c>
      <c r="F35" s="163" t="s">
        <v>149</v>
      </c>
      <c r="G35" s="142" t="s">
        <v>150</v>
      </c>
      <c r="H35" s="67">
        <v>30</v>
      </c>
      <c r="I35" s="62" t="s">
        <v>151</v>
      </c>
    </row>
  </sheetData>
  <sheetProtection selectLockedCells="1" selectUnlockedCells="1"/>
  <mergeCells count="7">
    <mergeCell ref="C21:F21"/>
    <mergeCell ref="F1:G1"/>
    <mergeCell ref="J3:K3"/>
    <mergeCell ref="E16:I16"/>
    <mergeCell ref="E17:I17"/>
    <mergeCell ref="E18:I18"/>
    <mergeCell ref="E19:I19"/>
  </mergeCells>
  <printOptions gridLines="1"/>
  <pageMargins left="0" right="0" top="0" bottom="0" header="0" footer="0"/>
  <pageSetup fitToHeight="2" fitToWidth="1" horizontalDpi="300" verticalDpi="300" orientation="landscape" paperSize="9" scale="8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="140" zoomScaleNormal="140" zoomScalePageLayoutView="0" workbookViewId="0" topLeftCell="A4">
      <selection activeCell="O18" sqref="O18"/>
    </sheetView>
  </sheetViews>
  <sheetFormatPr defaultColWidth="9.140625" defaultRowHeight="12.75"/>
  <cols>
    <col min="1" max="1" width="2.8515625" style="1" customWidth="1"/>
    <col min="2" max="2" width="7.7109375" style="1" customWidth="1"/>
    <col min="3" max="3" width="7.421875" style="56" customWidth="1"/>
    <col min="4" max="4" width="5.00390625" style="2" customWidth="1"/>
    <col min="5" max="5" width="9.7109375" style="70" customWidth="1"/>
    <col min="6" max="6" width="18.28125" style="4" customWidth="1"/>
    <col min="7" max="7" width="47.28125" style="5" customWidth="1"/>
    <col min="8" max="8" width="5.421875" style="3" customWidth="1"/>
    <col min="9" max="9" width="30.8515625" style="4" customWidth="1"/>
    <col min="10" max="10" width="4.28125" style="3" customWidth="1"/>
    <col min="11" max="11" width="5.7109375" style="5" customWidth="1"/>
    <col min="12" max="12" width="6.00390625" style="6" customWidth="1"/>
    <col min="13" max="13" width="6.421875" style="5" bestFit="1" customWidth="1"/>
    <col min="14" max="14" width="7.421875" style="7" customWidth="1"/>
    <col min="15" max="15" width="24.00390625" style="8" customWidth="1"/>
    <col min="16" max="16384" width="9.140625" style="4" customWidth="1"/>
  </cols>
  <sheetData>
    <row r="1" spans="2:10" ht="15.75">
      <c r="B1" s="107"/>
      <c r="C1" s="108">
        <f ca="1">NOW()</f>
        <v>45409.7413375</v>
      </c>
      <c r="D1" s="109"/>
      <c r="E1" s="110"/>
      <c r="F1" s="229" t="s">
        <v>183</v>
      </c>
      <c r="G1" s="245"/>
      <c r="J1" s="9"/>
    </row>
    <row r="2" spans="1:15" ht="13.5">
      <c r="A2" s="107"/>
      <c r="B2" s="107"/>
      <c r="C2" s="111"/>
      <c r="D2" s="109"/>
      <c r="E2" s="110"/>
      <c r="F2" s="112"/>
      <c r="G2" s="113"/>
      <c r="H2" s="114"/>
      <c r="I2" s="112"/>
      <c r="J2" s="114"/>
      <c r="K2" s="113"/>
      <c r="L2" s="115"/>
      <c r="M2" s="113"/>
      <c r="N2" s="116"/>
      <c r="O2" s="117"/>
    </row>
    <row r="3" spans="1:15" s="18" customFormat="1" ht="13.5">
      <c r="A3" s="118"/>
      <c r="B3" s="118"/>
      <c r="C3" s="119" t="s">
        <v>0</v>
      </c>
      <c r="D3" s="120" t="s">
        <v>1</v>
      </c>
      <c r="E3" s="121" t="s">
        <v>20</v>
      </c>
      <c r="F3" s="159" t="s">
        <v>2</v>
      </c>
      <c r="G3" s="123" t="s">
        <v>3</v>
      </c>
      <c r="H3" s="124" t="s">
        <v>4</v>
      </c>
      <c r="I3" s="125" t="s">
        <v>21</v>
      </c>
      <c r="J3" s="231" t="s">
        <v>6</v>
      </c>
      <c r="K3" s="231"/>
      <c r="L3" s="231"/>
      <c r="M3" s="126" t="s">
        <v>1</v>
      </c>
      <c r="N3" s="124" t="s">
        <v>7</v>
      </c>
      <c r="O3" s="127"/>
    </row>
    <row r="4" spans="1:15" s="18" customFormat="1" ht="13.5">
      <c r="A4" s="118"/>
      <c r="B4" s="118"/>
      <c r="C4" s="128"/>
      <c r="D4" s="129"/>
      <c r="E4" s="130"/>
      <c r="F4" s="160"/>
      <c r="G4" s="132"/>
      <c r="H4" s="133" t="s">
        <v>8</v>
      </c>
      <c r="I4" s="134"/>
      <c r="J4" s="135" t="s">
        <v>9</v>
      </c>
      <c r="K4" s="135" t="s">
        <v>10</v>
      </c>
      <c r="L4" s="136" t="s">
        <v>11</v>
      </c>
      <c r="M4" s="137" t="s">
        <v>12</v>
      </c>
      <c r="N4" s="133"/>
      <c r="O4" s="127"/>
    </row>
    <row r="5" spans="1:20" s="29" customFormat="1" ht="18">
      <c r="A5" s="169">
        <v>1</v>
      </c>
      <c r="B5" s="170">
        <v>2023</v>
      </c>
      <c r="C5" s="186">
        <v>45174</v>
      </c>
      <c r="D5" s="138">
        <v>13.2</v>
      </c>
      <c r="E5" s="139">
        <v>201</v>
      </c>
      <c r="F5" s="162" t="s">
        <v>193</v>
      </c>
      <c r="G5" s="61" t="s">
        <v>199</v>
      </c>
      <c r="H5" s="67">
        <v>15</v>
      </c>
      <c r="I5" s="62"/>
      <c r="J5" s="67">
        <v>16</v>
      </c>
      <c r="K5" s="67">
        <v>16</v>
      </c>
      <c r="L5" s="138">
        <f>K5/A5</f>
        <v>16</v>
      </c>
      <c r="M5" s="138">
        <f>D5</f>
        <v>13.2</v>
      </c>
      <c r="N5" s="69"/>
      <c r="O5" s="117"/>
      <c r="T5" s="29" t="s">
        <v>15</v>
      </c>
    </row>
    <row r="6" spans="1:15" s="31" customFormat="1" ht="13.5">
      <c r="A6" s="171">
        <f aca="true" t="shared" si="0" ref="A6:A49">A5+1</f>
        <v>2</v>
      </c>
      <c r="B6" s="171"/>
      <c r="C6" s="60">
        <v>45181</v>
      </c>
      <c r="D6" s="138">
        <v>12</v>
      </c>
      <c r="E6" s="139">
        <v>266</v>
      </c>
      <c r="F6" s="162" t="s">
        <v>194</v>
      </c>
      <c r="G6" s="61" t="s">
        <v>195</v>
      </c>
      <c r="H6" s="67">
        <v>12</v>
      </c>
      <c r="I6" s="62"/>
      <c r="J6" s="67">
        <v>8</v>
      </c>
      <c r="K6" s="67">
        <f>K5+J6</f>
        <v>24</v>
      </c>
      <c r="L6" s="138">
        <f>+K6/A6</f>
        <v>12</v>
      </c>
      <c r="M6" s="138">
        <f>M5+D6</f>
        <v>25.2</v>
      </c>
      <c r="N6" s="69"/>
      <c r="O6" s="117"/>
    </row>
    <row r="7" spans="1:15" s="33" customFormat="1" ht="13.5">
      <c r="A7" s="107">
        <f t="shared" si="0"/>
        <v>3</v>
      </c>
      <c r="B7" s="107"/>
      <c r="C7" s="60">
        <v>45188</v>
      </c>
      <c r="D7" s="138">
        <v>13</v>
      </c>
      <c r="E7" s="139">
        <v>220</v>
      </c>
      <c r="F7" s="61" t="s">
        <v>196</v>
      </c>
      <c r="G7" s="61" t="s">
        <v>197</v>
      </c>
      <c r="H7" s="67">
        <v>24</v>
      </c>
      <c r="I7" s="62"/>
      <c r="J7" s="67">
        <v>7</v>
      </c>
      <c r="K7" s="67">
        <f aca="true" t="shared" si="1" ref="K7:K49">K6+J7</f>
        <v>31</v>
      </c>
      <c r="L7" s="138">
        <f>+K7/A7</f>
        <v>10.333333333333334</v>
      </c>
      <c r="M7" s="138">
        <f aca="true" t="shared" si="2" ref="M7:M49">M6+D7</f>
        <v>38.2</v>
      </c>
      <c r="N7" s="69"/>
      <c r="O7" s="117"/>
    </row>
    <row r="8" spans="1:15" ht="13.5">
      <c r="A8" s="107">
        <f t="shared" si="0"/>
        <v>4</v>
      </c>
      <c r="B8" s="107"/>
      <c r="C8" s="60">
        <v>45195</v>
      </c>
      <c r="D8" s="138">
        <v>13</v>
      </c>
      <c r="E8" s="139">
        <v>290</v>
      </c>
      <c r="F8" s="61" t="s">
        <v>198</v>
      </c>
      <c r="G8" s="61" t="s">
        <v>205</v>
      </c>
      <c r="H8" s="67">
        <v>14</v>
      </c>
      <c r="I8" s="62"/>
      <c r="J8" s="67">
        <v>14</v>
      </c>
      <c r="K8" s="67">
        <f t="shared" si="1"/>
        <v>45</v>
      </c>
      <c r="L8" s="138">
        <f aca="true" t="shared" si="3" ref="L8:L49">+K8/A8</f>
        <v>11.25</v>
      </c>
      <c r="M8" s="138">
        <f t="shared" si="2"/>
        <v>51.2</v>
      </c>
      <c r="N8" s="69"/>
      <c r="O8" s="117"/>
    </row>
    <row r="9" spans="1:15" ht="13.5">
      <c r="A9" s="107">
        <f t="shared" si="0"/>
        <v>5</v>
      </c>
      <c r="B9" s="113" t="s">
        <v>15</v>
      </c>
      <c r="C9" s="188">
        <v>45202</v>
      </c>
      <c r="D9" s="138">
        <v>9.9</v>
      </c>
      <c r="E9" s="139">
        <v>190</v>
      </c>
      <c r="F9" s="162" t="s">
        <v>200</v>
      </c>
      <c r="G9" s="61" t="s">
        <v>201</v>
      </c>
      <c r="H9" s="67">
        <v>45</v>
      </c>
      <c r="I9" s="62"/>
      <c r="J9" s="67">
        <v>14</v>
      </c>
      <c r="K9" s="67">
        <f t="shared" si="1"/>
        <v>59</v>
      </c>
      <c r="L9" s="138">
        <f t="shared" si="3"/>
        <v>11.8</v>
      </c>
      <c r="M9" s="138">
        <f t="shared" si="2"/>
        <v>61.1</v>
      </c>
      <c r="N9" s="69"/>
      <c r="O9" s="117"/>
    </row>
    <row r="10" spans="1:15" s="5" customFormat="1" ht="13.5">
      <c r="A10" s="107">
        <f t="shared" si="0"/>
        <v>6</v>
      </c>
      <c r="B10" s="113"/>
      <c r="C10" s="60">
        <v>45209</v>
      </c>
      <c r="D10" s="138">
        <v>13.4</v>
      </c>
      <c r="E10" s="139">
        <v>220</v>
      </c>
      <c r="F10" s="162" t="s">
        <v>202</v>
      </c>
      <c r="G10" s="61" t="s">
        <v>203</v>
      </c>
      <c r="H10" s="67">
        <v>15</v>
      </c>
      <c r="I10" s="62"/>
      <c r="J10" s="67">
        <v>13</v>
      </c>
      <c r="K10" s="67">
        <f t="shared" si="1"/>
        <v>72</v>
      </c>
      <c r="L10" s="138">
        <f t="shared" si="3"/>
        <v>12</v>
      </c>
      <c r="M10" s="138">
        <f t="shared" si="2"/>
        <v>74.5</v>
      </c>
      <c r="N10" s="69"/>
      <c r="O10" s="117"/>
    </row>
    <row r="11" spans="1:15" s="33" customFormat="1" ht="13.5">
      <c r="A11" s="107">
        <f t="shared" si="0"/>
        <v>7</v>
      </c>
      <c r="B11" s="107"/>
      <c r="C11" s="188">
        <v>45216</v>
      </c>
      <c r="D11" s="138">
        <v>13.2</v>
      </c>
      <c r="E11" s="139">
        <v>271</v>
      </c>
      <c r="F11" s="158" t="s">
        <v>215</v>
      </c>
      <c r="G11" s="141" t="s">
        <v>216</v>
      </c>
      <c r="H11" s="67">
        <v>35</v>
      </c>
      <c r="I11" s="62"/>
      <c r="J11" s="67">
        <v>10</v>
      </c>
      <c r="K11" s="67">
        <f t="shared" si="1"/>
        <v>82</v>
      </c>
      <c r="L11" s="138">
        <f t="shared" si="3"/>
        <v>11.714285714285714</v>
      </c>
      <c r="M11" s="138">
        <f t="shared" si="2"/>
        <v>87.7</v>
      </c>
      <c r="N11" s="69"/>
      <c r="O11" s="117"/>
    </row>
    <row r="12" spans="1:15" s="5" customFormat="1" ht="13.5">
      <c r="A12" s="107">
        <f t="shared" si="0"/>
        <v>8</v>
      </c>
      <c r="B12" s="107"/>
      <c r="C12" s="60">
        <v>45223</v>
      </c>
      <c r="D12" s="138">
        <v>12.6</v>
      </c>
      <c r="E12" s="139">
        <v>218</v>
      </c>
      <c r="F12" s="141" t="s">
        <v>206</v>
      </c>
      <c r="G12" s="141" t="s">
        <v>214</v>
      </c>
      <c r="H12" s="67">
        <v>15</v>
      </c>
      <c r="I12" s="61"/>
      <c r="J12" s="67">
        <v>9</v>
      </c>
      <c r="K12" s="67">
        <f t="shared" si="1"/>
        <v>91</v>
      </c>
      <c r="L12" s="138">
        <f t="shared" si="3"/>
        <v>11.375</v>
      </c>
      <c r="M12" s="138">
        <f t="shared" si="2"/>
        <v>100.3</v>
      </c>
      <c r="N12" s="69"/>
      <c r="O12" s="117"/>
    </row>
    <row r="13" spans="1:15" ht="13.5">
      <c r="A13" s="107">
        <f t="shared" si="0"/>
        <v>9</v>
      </c>
      <c r="B13" s="107"/>
      <c r="C13" s="60">
        <v>45230</v>
      </c>
      <c r="D13" s="138">
        <v>13</v>
      </c>
      <c r="E13" s="139">
        <v>213</v>
      </c>
      <c r="F13" s="158" t="s">
        <v>208</v>
      </c>
      <c r="G13" s="141" t="s">
        <v>207</v>
      </c>
      <c r="H13" s="67">
        <v>22</v>
      </c>
      <c r="I13" s="61"/>
      <c r="J13" s="67">
        <v>8</v>
      </c>
      <c r="K13" s="67">
        <f t="shared" si="1"/>
        <v>99</v>
      </c>
      <c r="L13" s="138">
        <f t="shared" si="3"/>
        <v>11</v>
      </c>
      <c r="M13" s="138">
        <f t="shared" si="2"/>
        <v>113.3</v>
      </c>
      <c r="N13" s="69"/>
      <c r="O13" s="117" t="s">
        <v>209</v>
      </c>
    </row>
    <row r="14" spans="1:15" s="33" customFormat="1" ht="13.5">
      <c r="A14" s="107">
        <f t="shared" si="0"/>
        <v>10</v>
      </c>
      <c r="B14" s="107"/>
      <c r="C14" s="60">
        <v>45237</v>
      </c>
      <c r="D14" s="138">
        <v>13.2</v>
      </c>
      <c r="E14" s="139">
        <v>146</v>
      </c>
      <c r="F14" s="162" t="s">
        <v>210</v>
      </c>
      <c r="G14" s="61" t="s">
        <v>211</v>
      </c>
      <c r="H14" s="67">
        <v>9</v>
      </c>
      <c r="I14" s="62"/>
      <c r="J14" s="67">
        <v>17</v>
      </c>
      <c r="K14" s="67">
        <f t="shared" si="1"/>
        <v>116</v>
      </c>
      <c r="L14" s="138">
        <f t="shared" si="3"/>
        <v>11.6</v>
      </c>
      <c r="M14" s="138">
        <f t="shared" si="2"/>
        <v>126.5</v>
      </c>
      <c r="N14" s="69"/>
      <c r="O14" s="117"/>
    </row>
    <row r="15" spans="1:15" ht="13.5">
      <c r="A15" s="107">
        <f t="shared" si="0"/>
        <v>11</v>
      </c>
      <c r="B15" s="107"/>
      <c r="C15" s="60">
        <v>45244</v>
      </c>
      <c r="D15" s="138">
        <v>8</v>
      </c>
      <c r="E15" s="139">
        <v>160</v>
      </c>
      <c r="F15" s="158" t="s">
        <v>217</v>
      </c>
      <c r="G15" s="141" t="s">
        <v>218</v>
      </c>
      <c r="H15" s="67">
        <v>7</v>
      </c>
      <c r="I15" s="61"/>
      <c r="J15" s="67">
        <v>6</v>
      </c>
      <c r="K15" s="67">
        <f t="shared" si="1"/>
        <v>122</v>
      </c>
      <c r="L15" s="138">
        <f t="shared" si="3"/>
        <v>11.090909090909092</v>
      </c>
      <c r="M15" s="138">
        <f t="shared" si="2"/>
        <v>134.5</v>
      </c>
      <c r="N15" s="69"/>
      <c r="O15" s="117"/>
    </row>
    <row r="16" spans="1:15" s="35" customFormat="1" ht="13.5">
      <c r="A16" s="107">
        <f t="shared" si="0"/>
        <v>12</v>
      </c>
      <c r="B16" s="107"/>
      <c r="C16" s="60">
        <v>45251</v>
      </c>
      <c r="D16" s="138">
        <v>10.4</v>
      </c>
      <c r="E16" s="139">
        <v>190</v>
      </c>
      <c r="F16" s="61" t="s">
        <v>228</v>
      </c>
      <c r="G16" s="61" t="s">
        <v>236</v>
      </c>
      <c r="H16" s="67">
        <v>20</v>
      </c>
      <c r="I16" s="62"/>
      <c r="J16" s="67">
        <v>16</v>
      </c>
      <c r="K16" s="67">
        <f t="shared" si="1"/>
        <v>138</v>
      </c>
      <c r="L16" s="138">
        <f t="shared" si="3"/>
        <v>11.5</v>
      </c>
      <c r="M16" s="138">
        <f t="shared" si="2"/>
        <v>144.9</v>
      </c>
      <c r="N16" s="69"/>
      <c r="O16" s="117"/>
    </row>
    <row r="17" spans="1:15" ht="14.25" customHeight="1">
      <c r="A17" s="107">
        <f t="shared" si="0"/>
        <v>13</v>
      </c>
      <c r="B17" s="170"/>
      <c r="C17" s="60">
        <v>45258</v>
      </c>
      <c r="D17" s="138">
        <v>14.5</v>
      </c>
      <c r="E17" s="139">
        <v>180</v>
      </c>
      <c r="F17" s="162" t="s">
        <v>226</v>
      </c>
      <c r="G17" s="61" t="s">
        <v>237</v>
      </c>
      <c r="H17" s="67">
        <v>13</v>
      </c>
      <c r="I17" s="143"/>
      <c r="J17" s="67">
        <v>16</v>
      </c>
      <c r="K17" s="67">
        <f t="shared" si="1"/>
        <v>154</v>
      </c>
      <c r="L17" s="138">
        <f t="shared" si="3"/>
        <v>11.846153846153847</v>
      </c>
      <c r="M17" s="138">
        <f t="shared" si="2"/>
        <v>159.4</v>
      </c>
      <c r="N17" s="69"/>
      <c r="O17" s="117" t="s">
        <v>227</v>
      </c>
    </row>
    <row r="18" spans="1:15" s="33" customFormat="1" ht="13.5">
      <c r="A18" s="107">
        <f t="shared" si="0"/>
        <v>14</v>
      </c>
      <c r="B18" s="107"/>
      <c r="C18" s="60">
        <v>45265</v>
      </c>
      <c r="D18" s="138">
        <v>12.5</v>
      </c>
      <c r="E18" s="139">
        <v>216</v>
      </c>
      <c r="F18" s="61" t="s">
        <v>238</v>
      </c>
      <c r="G18" s="61" t="s">
        <v>239</v>
      </c>
      <c r="H18" s="67">
        <v>8</v>
      </c>
      <c r="I18" s="143"/>
      <c r="J18" s="67">
        <v>13</v>
      </c>
      <c r="K18" s="67">
        <f t="shared" si="1"/>
        <v>167</v>
      </c>
      <c r="L18" s="138">
        <f t="shared" si="3"/>
        <v>11.928571428571429</v>
      </c>
      <c r="M18" s="138">
        <f t="shared" si="2"/>
        <v>171.9</v>
      </c>
      <c r="N18" s="69"/>
      <c r="O18" s="117"/>
    </row>
    <row r="19" spans="1:20" ht="13.5">
      <c r="A19" s="107">
        <f t="shared" si="0"/>
        <v>15</v>
      </c>
      <c r="B19" s="113"/>
      <c r="C19" s="60">
        <v>45272</v>
      </c>
      <c r="D19" s="138">
        <v>11</v>
      </c>
      <c r="E19" s="139">
        <v>150</v>
      </c>
      <c r="F19" s="61" t="s">
        <v>240</v>
      </c>
      <c r="G19" s="61" t="s">
        <v>218</v>
      </c>
      <c r="H19" s="67">
        <v>7</v>
      </c>
      <c r="I19" s="143"/>
      <c r="J19" s="67">
        <v>6</v>
      </c>
      <c r="K19" s="67">
        <f t="shared" si="1"/>
        <v>173</v>
      </c>
      <c r="L19" s="138">
        <f t="shared" si="3"/>
        <v>11.533333333333333</v>
      </c>
      <c r="M19" s="138">
        <f t="shared" si="2"/>
        <v>182.9</v>
      </c>
      <c r="N19" s="69"/>
      <c r="O19" s="117" t="s">
        <v>15</v>
      </c>
      <c r="T19" s="42"/>
    </row>
    <row r="20" spans="1:15" s="5" customFormat="1" ht="13.5">
      <c r="A20" s="107">
        <f t="shared" si="0"/>
        <v>16</v>
      </c>
      <c r="B20" s="107"/>
      <c r="C20" s="60">
        <v>45279</v>
      </c>
      <c r="D20" s="138">
        <v>10</v>
      </c>
      <c r="E20" s="139">
        <v>201</v>
      </c>
      <c r="F20" s="141" t="s">
        <v>213</v>
      </c>
      <c r="G20" s="145" t="s">
        <v>241</v>
      </c>
      <c r="H20" s="67">
        <v>15</v>
      </c>
      <c r="I20" s="143"/>
      <c r="J20" s="67">
        <v>17</v>
      </c>
      <c r="K20" s="67">
        <f t="shared" si="1"/>
        <v>190</v>
      </c>
      <c r="L20" s="138">
        <f t="shared" si="3"/>
        <v>11.875</v>
      </c>
      <c r="M20" s="138">
        <f t="shared" si="2"/>
        <v>192.9</v>
      </c>
      <c r="N20" s="69"/>
      <c r="O20" s="117"/>
    </row>
    <row r="21" spans="1:15" s="5" customFormat="1" ht="15.75" customHeight="1">
      <c r="A21" s="107">
        <f t="shared" si="0"/>
        <v>17</v>
      </c>
      <c r="B21" s="170"/>
      <c r="C21" s="60">
        <v>45286</v>
      </c>
      <c r="D21" s="189"/>
      <c r="E21" s="190"/>
      <c r="F21" s="191"/>
      <c r="G21" s="193" t="s">
        <v>242</v>
      </c>
      <c r="H21" s="192"/>
      <c r="I21" s="143"/>
      <c r="J21" s="67">
        <v>0</v>
      </c>
      <c r="K21" s="67">
        <f t="shared" si="1"/>
        <v>190</v>
      </c>
      <c r="L21" s="138">
        <f t="shared" si="3"/>
        <v>11.176470588235293</v>
      </c>
      <c r="M21" s="138">
        <f t="shared" si="2"/>
        <v>192.9</v>
      </c>
      <c r="N21" s="146"/>
      <c r="O21" s="117"/>
    </row>
    <row r="22" spans="1:15" ht="18">
      <c r="A22" s="107">
        <f t="shared" si="0"/>
        <v>18</v>
      </c>
      <c r="B22" s="170">
        <v>2024</v>
      </c>
      <c r="C22" s="60">
        <v>45293</v>
      </c>
      <c r="D22" s="140"/>
      <c r="E22" s="139"/>
      <c r="F22" s="162"/>
      <c r="G22" s="141"/>
      <c r="H22" s="67"/>
      <c r="I22" s="62"/>
      <c r="J22" s="67">
        <v>0</v>
      </c>
      <c r="K22" s="67">
        <f t="shared" si="1"/>
        <v>190</v>
      </c>
      <c r="L22" s="138">
        <f t="shared" si="3"/>
        <v>10.555555555555555</v>
      </c>
      <c r="M22" s="138">
        <f t="shared" si="2"/>
        <v>192.9</v>
      </c>
      <c r="N22" s="146"/>
      <c r="O22" s="147"/>
    </row>
    <row r="23" spans="1:15" ht="12" customHeight="1">
      <c r="A23" s="107">
        <f t="shared" si="0"/>
        <v>19</v>
      </c>
      <c r="B23" s="107"/>
      <c r="C23" s="60">
        <v>45300</v>
      </c>
      <c r="D23" s="140"/>
      <c r="E23" s="144"/>
      <c r="F23" s="61"/>
      <c r="G23" s="61"/>
      <c r="H23" s="67"/>
      <c r="I23" s="62"/>
      <c r="J23" s="67">
        <v>0</v>
      </c>
      <c r="K23" s="67">
        <f t="shared" si="1"/>
        <v>190</v>
      </c>
      <c r="L23" s="138">
        <f t="shared" si="3"/>
        <v>10</v>
      </c>
      <c r="M23" s="138">
        <f t="shared" si="2"/>
        <v>192.9</v>
      </c>
      <c r="N23" s="146"/>
      <c r="O23" s="117"/>
    </row>
    <row r="24" spans="1:15" s="35" customFormat="1" ht="12" customHeight="1">
      <c r="A24" s="107">
        <f t="shared" si="0"/>
        <v>20</v>
      </c>
      <c r="B24" s="107"/>
      <c r="C24" s="60">
        <v>45307</v>
      </c>
      <c r="D24" s="138"/>
      <c r="E24" s="139"/>
      <c r="F24" s="61"/>
      <c r="G24" s="61"/>
      <c r="H24" s="67"/>
      <c r="I24" s="143"/>
      <c r="J24" s="67">
        <v>0</v>
      </c>
      <c r="K24" s="67">
        <f t="shared" si="1"/>
        <v>190</v>
      </c>
      <c r="L24" s="138">
        <f t="shared" si="3"/>
        <v>9.5</v>
      </c>
      <c r="M24" s="138">
        <f t="shared" si="2"/>
        <v>192.9</v>
      </c>
      <c r="N24" s="146"/>
      <c r="O24" s="117"/>
    </row>
    <row r="25" spans="1:15" ht="13.5">
      <c r="A25" s="107">
        <f t="shared" si="0"/>
        <v>21</v>
      </c>
      <c r="B25" s="107"/>
      <c r="C25" s="60">
        <v>45314</v>
      </c>
      <c r="D25" s="138"/>
      <c r="E25" s="139"/>
      <c r="F25" s="61"/>
      <c r="G25" s="61"/>
      <c r="H25" s="67"/>
      <c r="I25" s="143"/>
      <c r="J25" s="67">
        <v>0</v>
      </c>
      <c r="K25" s="67">
        <f t="shared" si="1"/>
        <v>190</v>
      </c>
      <c r="L25" s="138">
        <f t="shared" si="3"/>
        <v>9.047619047619047</v>
      </c>
      <c r="M25" s="138">
        <f t="shared" si="2"/>
        <v>192.9</v>
      </c>
      <c r="N25" s="146"/>
      <c r="O25" s="117"/>
    </row>
    <row r="26" spans="1:15" ht="13.5">
      <c r="A26" s="107">
        <f t="shared" si="0"/>
        <v>22</v>
      </c>
      <c r="B26" s="107"/>
      <c r="C26" s="60">
        <v>45321</v>
      </c>
      <c r="D26" s="138"/>
      <c r="E26" s="139"/>
      <c r="F26" s="61"/>
      <c r="G26" s="61"/>
      <c r="H26" s="67"/>
      <c r="I26" s="62"/>
      <c r="J26" s="67">
        <v>0</v>
      </c>
      <c r="K26" s="67">
        <f t="shared" si="1"/>
        <v>190</v>
      </c>
      <c r="L26" s="138">
        <f t="shared" si="3"/>
        <v>8.636363636363637</v>
      </c>
      <c r="M26" s="138">
        <f t="shared" si="2"/>
        <v>192.9</v>
      </c>
      <c r="N26" s="146"/>
      <c r="O26" s="117"/>
    </row>
    <row r="27" spans="1:15" ht="13.5">
      <c r="A27" s="107">
        <f t="shared" si="0"/>
        <v>23</v>
      </c>
      <c r="B27" s="107"/>
      <c r="C27" s="60">
        <v>45328</v>
      </c>
      <c r="D27" s="140"/>
      <c r="E27" s="139"/>
      <c r="F27" s="141"/>
      <c r="G27" s="141"/>
      <c r="H27" s="67"/>
      <c r="I27" s="62"/>
      <c r="J27" s="67">
        <v>0</v>
      </c>
      <c r="K27" s="67">
        <f t="shared" si="1"/>
        <v>190</v>
      </c>
      <c r="L27" s="138">
        <f t="shared" si="3"/>
        <v>8.26086956521739</v>
      </c>
      <c r="M27" s="138">
        <f t="shared" si="2"/>
        <v>192.9</v>
      </c>
      <c r="N27" s="146"/>
      <c r="O27" s="149"/>
    </row>
    <row r="28" spans="1:17" ht="15.75" customHeight="1">
      <c r="A28" s="107">
        <f t="shared" si="0"/>
        <v>24</v>
      </c>
      <c r="B28" s="107"/>
      <c r="C28" s="188">
        <v>45335</v>
      </c>
      <c r="D28" s="140"/>
      <c r="E28" s="144"/>
      <c r="F28" s="61"/>
      <c r="G28" s="148"/>
      <c r="H28" s="67"/>
      <c r="I28" s="62"/>
      <c r="J28" s="67">
        <v>0</v>
      </c>
      <c r="K28" s="67">
        <f t="shared" si="1"/>
        <v>190</v>
      </c>
      <c r="L28" s="138">
        <f t="shared" si="3"/>
        <v>7.916666666666667</v>
      </c>
      <c r="M28" s="138">
        <f t="shared" si="2"/>
        <v>192.9</v>
      </c>
      <c r="N28" s="146"/>
      <c r="O28" s="117"/>
      <c r="Q28" s="74"/>
    </row>
    <row r="29" spans="1:15" s="59" customFormat="1" ht="13.5">
      <c r="A29" s="107">
        <f t="shared" si="0"/>
        <v>25</v>
      </c>
      <c r="B29" s="107"/>
      <c r="C29" s="60">
        <v>45342</v>
      </c>
      <c r="D29" s="138"/>
      <c r="E29" s="139"/>
      <c r="F29" s="68"/>
      <c r="G29" s="61"/>
      <c r="H29" s="150"/>
      <c r="I29" s="62"/>
      <c r="J29" s="67">
        <v>0</v>
      </c>
      <c r="K29" s="67">
        <f t="shared" si="1"/>
        <v>190</v>
      </c>
      <c r="L29" s="138">
        <f t="shared" si="3"/>
        <v>7.6</v>
      </c>
      <c r="M29" s="138">
        <f t="shared" si="2"/>
        <v>192.9</v>
      </c>
      <c r="N29" s="146"/>
      <c r="O29" s="117" t="s">
        <v>15</v>
      </c>
    </row>
    <row r="30" spans="1:15" ht="13.5">
      <c r="A30" s="107">
        <f t="shared" si="0"/>
        <v>26</v>
      </c>
      <c r="B30" s="107"/>
      <c r="C30" s="60">
        <v>45349</v>
      </c>
      <c r="D30" s="138"/>
      <c r="E30" s="139"/>
      <c r="F30" s="142"/>
      <c r="G30" s="142"/>
      <c r="H30" s="67"/>
      <c r="I30" s="62"/>
      <c r="J30" s="67">
        <v>0</v>
      </c>
      <c r="K30" s="67">
        <f t="shared" si="1"/>
        <v>190</v>
      </c>
      <c r="L30" s="138">
        <f t="shared" si="3"/>
        <v>7.3076923076923075</v>
      </c>
      <c r="M30" s="138">
        <f t="shared" si="2"/>
        <v>192.9</v>
      </c>
      <c r="N30" s="146"/>
      <c r="O30" s="117"/>
    </row>
    <row r="31" spans="1:15" ht="13.5">
      <c r="A31" s="107">
        <f t="shared" si="0"/>
        <v>27</v>
      </c>
      <c r="B31" s="113"/>
      <c r="C31" s="60">
        <v>45356</v>
      </c>
      <c r="D31" s="138"/>
      <c r="E31" s="139"/>
      <c r="F31" s="141"/>
      <c r="G31" s="141"/>
      <c r="H31" s="67"/>
      <c r="I31" s="62"/>
      <c r="J31" s="67">
        <v>0</v>
      </c>
      <c r="K31" s="67">
        <f t="shared" si="1"/>
        <v>190</v>
      </c>
      <c r="L31" s="138">
        <f t="shared" si="3"/>
        <v>7.037037037037037</v>
      </c>
      <c r="M31" s="138">
        <f t="shared" si="2"/>
        <v>192.9</v>
      </c>
      <c r="N31" s="146"/>
      <c r="O31" s="117"/>
    </row>
    <row r="32" spans="1:15" s="35" customFormat="1" ht="13.5">
      <c r="A32" s="107">
        <f t="shared" si="0"/>
        <v>28</v>
      </c>
      <c r="B32" s="107"/>
      <c r="C32" s="60">
        <v>45363</v>
      </c>
      <c r="D32" s="138"/>
      <c r="E32" s="139"/>
      <c r="F32" s="61"/>
      <c r="G32" s="61"/>
      <c r="H32" s="67"/>
      <c r="I32" s="62"/>
      <c r="J32" s="67">
        <v>0</v>
      </c>
      <c r="K32" s="67">
        <f t="shared" si="1"/>
        <v>190</v>
      </c>
      <c r="L32" s="138">
        <f t="shared" si="3"/>
        <v>6.785714285714286</v>
      </c>
      <c r="M32" s="138">
        <f t="shared" si="2"/>
        <v>192.9</v>
      </c>
      <c r="N32" s="146"/>
      <c r="O32" s="117"/>
    </row>
    <row r="33" spans="1:15" ht="13.5">
      <c r="A33" s="107">
        <f t="shared" si="0"/>
        <v>29</v>
      </c>
      <c r="B33" s="107"/>
      <c r="C33" s="60">
        <v>45370</v>
      </c>
      <c r="D33" s="140"/>
      <c r="E33" s="139"/>
      <c r="F33" s="141"/>
      <c r="G33" s="141"/>
      <c r="H33" s="67"/>
      <c r="I33" s="62"/>
      <c r="J33" s="67">
        <v>0</v>
      </c>
      <c r="K33" s="67">
        <f t="shared" si="1"/>
        <v>190</v>
      </c>
      <c r="L33" s="138">
        <f t="shared" si="3"/>
        <v>6.551724137931035</v>
      </c>
      <c r="M33" s="138">
        <f t="shared" si="2"/>
        <v>192.9</v>
      </c>
      <c r="N33" s="146"/>
      <c r="O33" s="117"/>
    </row>
    <row r="34" spans="1:15" ht="13.5">
      <c r="A34" s="107">
        <f t="shared" si="0"/>
        <v>30</v>
      </c>
      <c r="B34" s="107"/>
      <c r="C34" s="60">
        <v>45377</v>
      </c>
      <c r="D34" s="138"/>
      <c r="E34" s="139"/>
      <c r="F34" s="61"/>
      <c r="G34" s="61"/>
      <c r="H34" s="67"/>
      <c r="I34" s="62"/>
      <c r="J34" s="152">
        <v>0</v>
      </c>
      <c r="K34" s="67">
        <f t="shared" si="1"/>
        <v>190</v>
      </c>
      <c r="L34" s="138">
        <f t="shared" si="3"/>
        <v>6.333333333333333</v>
      </c>
      <c r="M34" s="138">
        <f t="shared" si="2"/>
        <v>192.9</v>
      </c>
      <c r="N34" s="146"/>
      <c r="O34" s="117"/>
    </row>
    <row r="35" spans="1:15" ht="13.5">
      <c r="A35" s="107">
        <f t="shared" si="0"/>
        <v>31</v>
      </c>
      <c r="B35" s="107"/>
      <c r="C35" s="60">
        <v>45384</v>
      </c>
      <c r="D35" s="138"/>
      <c r="E35" s="139"/>
      <c r="F35" s="141"/>
      <c r="G35" s="141"/>
      <c r="H35" s="67"/>
      <c r="I35" s="62"/>
      <c r="J35" s="67">
        <v>0</v>
      </c>
      <c r="K35" s="67">
        <f t="shared" si="1"/>
        <v>190</v>
      </c>
      <c r="L35" s="138">
        <f t="shared" si="3"/>
        <v>6.129032258064516</v>
      </c>
      <c r="M35" s="138">
        <f t="shared" si="2"/>
        <v>192.9</v>
      </c>
      <c r="N35" s="146"/>
      <c r="O35" s="117" t="s">
        <v>15</v>
      </c>
    </row>
    <row r="36" spans="1:15" ht="13.5">
      <c r="A36" s="107">
        <f t="shared" si="0"/>
        <v>32</v>
      </c>
      <c r="B36" s="107"/>
      <c r="C36" s="60">
        <v>45391</v>
      </c>
      <c r="D36" s="140"/>
      <c r="E36" s="144"/>
      <c r="F36" s="148"/>
      <c r="G36" s="148"/>
      <c r="H36" s="67"/>
      <c r="I36" s="62"/>
      <c r="J36" s="67">
        <v>0</v>
      </c>
      <c r="K36" s="67">
        <f t="shared" si="1"/>
        <v>190</v>
      </c>
      <c r="L36" s="138">
        <f t="shared" si="3"/>
        <v>5.9375</v>
      </c>
      <c r="M36" s="138">
        <f t="shared" si="2"/>
        <v>192.9</v>
      </c>
      <c r="N36" s="146"/>
      <c r="O36" s="117"/>
    </row>
    <row r="37" spans="1:15" s="36" customFormat="1" ht="13.5">
      <c r="A37" s="107">
        <f t="shared" si="0"/>
        <v>33</v>
      </c>
      <c r="B37" s="107"/>
      <c r="C37" s="60">
        <v>45398</v>
      </c>
      <c r="D37" s="138"/>
      <c r="E37" s="139"/>
      <c r="F37" s="61"/>
      <c r="G37" s="61"/>
      <c r="H37" s="67"/>
      <c r="I37" s="62"/>
      <c r="J37" s="67">
        <v>0</v>
      </c>
      <c r="K37" s="67">
        <f t="shared" si="1"/>
        <v>190</v>
      </c>
      <c r="L37" s="138">
        <f t="shared" si="3"/>
        <v>5.757575757575758</v>
      </c>
      <c r="M37" s="138">
        <f t="shared" si="2"/>
        <v>192.9</v>
      </c>
      <c r="N37" s="146"/>
      <c r="O37" s="117"/>
    </row>
    <row r="38" spans="1:15" ht="13.5">
      <c r="A38" s="107">
        <f t="shared" si="0"/>
        <v>34</v>
      </c>
      <c r="B38" s="107"/>
      <c r="C38" s="60">
        <v>45405</v>
      </c>
      <c r="D38" s="138"/>
      <c r="E38" s="139"/>
      <c r="F38" s="153"/>
      <c r="G38" s="61"/>
      <c r="H38" s="67"/>
      <c r="I38" s="62"/>
      <c r="J38" s="67">
        <v>0</v>
      </c>
      <c r="K38" s="67">
        <f t="shared" si="1"/>
        <v>190</v>
      </c>
      <c r="L38" s="138">
        <f t="shared" si="3"/>
        <v>5.588235294117647</v>
      </c>
      <c r="M38" s="138">
        <f t="shared" si="2"/>
        <v>192.9</v>
      </c>
      <c r="N38" s="146"/>
      <c r="O38" s="117"/>
    </row>
    <row r="39" spans="1:15" ht="13.5">
      <c r="A39" s="107">
        <f t="shared" si="0"/>
        <v>35</v>
      </c>
      <c r="B39" s="107"/>
      <c r="C39" s="60">
        <v>45412</v>
      </c>
      <c r="D39" s="138"/>
      <c r="E39" s="139"/>
      <c r="F39" s="142"/>
      <c r="G39" s="142"/>
      <c r="H39" s="67"/>
      <c r="I39" s="62"/>
      <c r="J39" s="67">
        <v>0</v>
      </c>
      <c r="K39" s="67">
        <f t="shared" si="1"/>
        <v>190</v>
      </c>
      <c r="L39" s="138">
        <f t="shared" si="3"/>
        <v>5.428571428571429</v>
      </c>
      <c r="M39" s="138">
        <f t="shared" si="2"/>
        <v>192.9</v>
      </c>
      <c r="N39" s="146"/>
      <c r="O39" s="117"/>
    </row>
    <row r="40" spans="1:15" ht="13.5">
      <c r="A40" s="107">
        <f t="shared" si="0"/>
        <v>36</v>
      </c>
      <c r="B40" s="107"/>
      <c r="C40" s="60">
        <v>45419</v>
      </c>
      <c r="D40" s="138"/>
      <c r="E40" s="139"/>
      <c r="F40" s="68"/>
      <c r="G40" s="61"/>
      <c r="H40" s="150"/>
      <c r="I40" s="62"/>
      <c r="J40" s="67">
        <v>0</v>
      </c>
      <c r="K40" s="67">
        <f t="shared" si="1"/>
        <v>190</v>
      </c>
      <c r="L40" s="138">
        <f t="shared" si="3"/>
        <v>5.277777777777778</v>
      </c>
      <c r="M40" s="138">
        <f t="shared" si="2"/>
        <v>192.9</v>
      </c>
      <c r="N40" s="146"/>
      <c r="O40" s="149"/>
    </row>
    <row r="41" spans="1:15" s="35" customFormat="1" ht="13.5">
      <c r="A41" s="107">
        <f t="shared" si="0"/>
        <v>37</v>
      </c>
      <c r="B41" s="107"/>
      <c r="C41" s="60">
        <v>45426</v>
      </c>
      <c r="D41" s="167"/>
      <c r="E41" s="168"/>
      <c r="F41" s="61"/>
      <c r="G41" s="61"/>
      <c r="H41" s="67"/>
      <c r="I41" s="62"/>
      <c r="J41" s="67">
        <v>0</v>
      </c>
      <c r="K41" s="67">
        <f t="shared" si="1"/>
        <v>190</v>
      </c>
      <c r="L41" s="138">
        <f t="shared" si="3"/>
        <v>5.135135135135135</v>
      </c>
      <c r="M41" s="138">
        <f t="shared" si="2"/>
        <v>192.9</v>
      </c>
      <c r="N41" s="146"/>
      <c r="O41" s="117"/>
    </row>
    <row r="42" spans="1:15" ht="13.5">
      <c r="A42" s="107">
        <f t="shared" si="0"/>
        <v>38</v>
      </c>
      <c r="B42" s="107"/>
      <c r="C42" s="60">
        <v>45433</v>
      </c>
      <c r="D42" s="140"/>
      <c r="E42" s="144"/>
      <c r="F42" s="148"/>
      <c r="G42" s="148"/>
      <c r="H42" s="67"/>
      <c r="I42" s="143"/>
      <c r="J42" s="67">
        <v>0</v>
      </c>
      <c r="K42" s="67">
        <f t="shared" si="1"/>
        <v>190</v>
      </c>
      <c r="L42" s="138">
        <f t="shared" si="3"/>
        <v>5</v>
      </c>
      <c r="M42" s="138">
        <f t="shared" si="2"/>
        <v>192.9</v>
      </c>
      <c r="N42" s="146"/>
      <c r="O42" s="117"/>
    </row>
    <row r="43" spans="1:15" ht="13.5">
      <c r="A43" s="107">
        <f t="shared" si="0"/>
        <v>39</v>
      </c>
      <c r="B43" s="107"/>
      <c r="C43" s="60">
        <v>45440</v>
      </c>
      <c r="D43" s="138"/>
      <c r="E43" s="139"/>
      <c r="F43" s="142"/>
      <c r="G43" s="142"/>
      <c r="H43" s="67"/>
      <c r="I43" s="68"/>
      <c r="J43" s="67">
        <v>0</v>
      </c>
      <c r="K43" s="67">
        <f t="shared" si="1"/>
        <v>190</v>
      </c>
      <c r="L43" s="138">
        <f t="shared" si="3"/>
        <v>4.871794871794871</v>
      </c>
      <c r="M43" s="138">
        <f t="shared" si="2"/>
        <v>192.9</v>
      </c>
      <c r="N43" s="146"/>
      <c r="O43" s="117"/>
    </row>
    <row r="44" spans="1:15" ht="13.5">
      <c r="A44" s="107">
        <f t="shared" si="0"/>
        <v>40</v>
      </c>
      <c r="B44" s="107"/>
      <c r="C44" s="60">
        <v>45447</v>
      </c>
      <c r="D44" s="138"/>
      <c r="E44" s="139"/>
      <c r="F44" s="153"/>
      <c r="G44" s="61"/>
      <c r="H44" s="67"/>
      <c r="I44" s="62"/>
      <c r="J44" s="67">
        <v>0</v>
      </c>
      <c r="K44" s="67">
        <f t="shared" si="1"/>
        <v>190</v>
      </c>
      <c r="L44" s="138">
        <f t="shared" si="3"/>
        <v>4.75</v>
      </c>
      <c r="M44" s="138">
        <f t="shared" si="2"/>
        <v>192.9</v>
      </c>
      <c r="N44" s="146"/>
      <c r="O44" s="117"/>
    </row>
    <row r="45" spans="1:15" ht="13.5">
      <c r="A45" s="107">
        <f t="shared" si="0"/>
        <v>41</v>
      </c>
      <c r="B45" s="107"/>
      <c r="C45" s="60">
        <v>45454</v>
      </c>
      <c r="D45" s="138"/>
      <c r="E45" s="139"/>
      <c r="F45" s="61"/>
      <c r="G45" s="61"/>
      <c r="H45" s="67"/>
      <c r="I45" s="62"/>
      <c r="J45" s="67">
        <v>0</v>
      </c>
      <c r="K45" s="67">
        <f t="shared" si="1"/>
        <v>190</v>
      </c>
      <c r="L45" s="138">
        <f t="shared" si="3"/>
        <v>4.634146341463414</v>
      </c>
      <c r="M45" s="138">
        <f t="shared" si="2"/>
        <v>192.9</v>
      </c>
      <c r="N45" s="146"/>
      <c r="O45" s="66"/>
    </row>
    <row r="46" spans="1:15" s="5" customFormat="1" ht="13.5">
      <c r="A46" s="107">
        <f t="shared" si="0"/>
        <v>42</v>
      </c>
      <c r="B46" s="107"/>
      <c r="C46" s="60">
        <v>45461</v>
      </c>
      <c r="D46" s="140"/>
      <c r="E46" s="144"/>
      <c r="F46" s="148"/>
      <c r="G46" s="148"/>
      <c r="H46" s="67"/>
      <c r="I46" s="62"/>
      <c r="J46" s="67">
        <v>0</v>
      </c>
      <c r="K46" s="67">
        <f t="shared" si="1"/>
        <v>190</v>
      </c>
      <c r="L46" s="138">
        <f t="shared" si="3"/>
        <v>4.523809523809524</v>
      </c>
      <c r="M46" s="138">
        <f t="shared" si="2"/>
        <v>192.9</v>
      </c>
      <c r="N46" s="146"/>
      <c r="O46" s="66"/>
    </row>
    <row r="47" spans="1:15" s="5" customFormat="1" ht="13.5">
      <c r="A47" s="107">
        <f t="shared" si="0"/>
        <v>43</v>
      </c>
      <c r="B47" s="107"/>
      <c r="C47" s="60">
        <v>45468</v>
      </c>
      <c r="D47" s="140"/>
      <c r="E47" s="144"/>
      <c r="F47" s="148"/>
      <c r="G47" s="148"/>
      <c r="H47" s="67"/>
      <c r="I47" s="62"/>
      <c r="J47" s="67">
        <v>0</v>
      </c>
      <c r="K47" s="67">
        <f t="shared" si="1"/>
        <v>190</v>
      </c>
      <c r="L47" s="138">
        <f t="shared" si="3"/>
        <v>4.4186046511627906</v>
      </c>
      <c r="M47" s="138">
        <f t="shared" si="2"/>
        <v>192.9</v>
      </c>
      <c r="N47" s="146"/>
      <c r="O47" s="117"/>
    </row>
    <row r="48" spans="1:15" s="5" customFormat="1" ht="13.5">
      <c r="A48" s="107">
        <f t="shared" si="0"/>
        <v>44</v>
      </c>
      <c r="B48" s="107"/>
      <c r="C48" s="60">
        <v>45475</v>
      </c>
      <c r="D48" s="49"/>
      <c r="E48" s="50"/>
      <c r="F48" s="61"/>
      <c r="G48" s="65"/>
      <c r="H48" s="48"/>
      <c r="I48" s="62"/>
      <c r="J48" s="67">
        <v>0</v>
      </c>
      <c r="K48" s="67">
        <f t="shared" si="1"/>
        <v>190</v>
      </c>
      <c r="L48" s="138">
        <f t="shared" si="3"/>
        <v>4.318181818181818</v>
      </c>
      <c r="M48" s="138">
        <f t="shared" si="2"/>
        <v>192.9</v>
      </c>
      <c r="N48" s="146"/>
      <c r="O48" s="66" t="s">
        <v>15</v>
      </c>
    </row>
    <row r="49" spans="1:14" s="5" customFormat="1" ht="13.5">
      <c r="A49" s="107">
        <f t="shared" si="0"/>
        <v>45</v>
      </c>
      <c r="B49" s="107"/>
      <c r="C49" s="60">
        <v>45482</v>
      </c>
      <c r="D49" s="49"/>
      <c r="E49" s="50"/>
      <c r="F49" s="61"/>
      <c r="G49" s="65"/>
      <c r="H49" s="48"/>
      <c r="I49" s="62"/>
      <c r="J49" s="48">
        <v>0</v>
      </c>
      <c r="K49" s="67">
        <f t="shared" si="1"/>
        <v>190</v>
      </c>
      <c r="L49" s="138">
        <f t="shared" si="3"/>
        <v>4.222222222222222</v>
      </c>
      <c r="M49" s="138">
        <f t="shared" si="2"/>
        <v>192.9</v>
      </c>
      <c r="N49" s="58"/>
    </row>
    <row r="50" spans="3:15" s="5" customFormat="1" ht="13.5">
      <c r="C50" s="79" t="s">
        <v>19</v>
      </c>
      <c r="D50" s="80">
        <f>SUM(D5:D49)</f>
        <v>192.9</v>
      </c>
      <c r="E50" s="81">
        <f>SUM(E7:E49)</f>
        <v>2865</v>
      </c>
      <c r="F50" s="82" t="s">
        <v>20</v>
      </c>
      <c r="G50" s="78"/>
      <c r="H50" s="78"/>
      <c r="I50" s="78"/>
      <c r="L50" s="38"/>
      <c r="N50" s="9"/>
      <c r="O50" s="8"/>
    </row>
    <row r="51" spans="3:15" s="5" customFormat="1" ht="14.25" thickBot="1">
      <c r="C51" s="54"/>
      <c r="D51" s="43"/>
      <c r="E51" s="232"/>
      <c r="F51" s="233"/>
      <c r="G51" s="233"/>
      <c r="H51" s="233"/>
      <c r="I51" s="233"/>
      <c r="K51" s="5" t="s">
        <v>17</v>
      </c>
      <c r="L51" s="38"/>
      <c r="N51" s="9">
        <f>SUM(J5:J49)</f>
        <v>190</v>
      </c>
      <c r="O51" s="8"/>
    </row>
    <row r="52" spans="3:15" s="5" customFormat="1" ht="13.5">
      <c r="C52" s="172" t="s">
        <v>13</v>
      </c>
      <c r="D52" s="173"/>
      <c r="E52" s="234"/>
      <c r="F52" s="235"/>
      <c r="G52" s="235"/>
      <c r="H52" s="235"/>
      <c r="I52" s="236"/>
      <c r="K52" s="5" t="s">
        <v>18</v>
      </c>
      <c r="L52" s="38"/>
      <c r="N52" s="154">
        <f>AVERAGE(J5:J49)</f>
        <v>4.222222222222222</v>
      </c>
      <c r="O52" s="8"/>
    </row>
    <row r="53" spans="3:15" s="5" customFormat="1" ht="13.5">
      <c r="C53" s="94"/>
      <c r="D53" s="95"/>
      <c r="E53" s="237"/>
      <c r="F53" s="238"/>
      <c r="G53" s="238"/>
      <c r="H53" s="238"/>
      <c r="I53" s="239"/>
      <c r="J53" s="9"/>
      <c r="K53" s="5" t="s">
        <v>16</v>
      </c>
      <c r="L53" s="38"/>
      <c r="N53" s="9">
        <v>45</v>
      </c>
      <c r="O53" s="8"/>
    </row>
    <row r="54" spans="1:15" s="5" customFormat="1" ht="13.5">
      <c r="A54" s="1"/>
      <c r="B54" s="1"/>
      <c r="C54" s="94"/>
      <c r="D54" s="95"/>
      <c r="E54" s="237"/>
      <c r="F54" s="238"/>
      <c r="G54" s="238"/>
      <c r="H54" s="238"/>
      <c r="I54" s="239"/>
      <c r="J54" s="9"/>
      <c r="L54" s="38"/>
      <c r="N54" s="37"/>
      <c r="O54" s="8"/>
    </row>
    <row r="55" spans="1:15" s="5" customFormat="1" ht="13.5">
      <c r="A55" s="1"/>
      <c r="B55" s="1"/>
      <c r="C55" s="94"/>
      <c r="D55" s="95"/>
      <c r="E55" s="225"/>
      <c r="F55" s="225"/>
      <c r="G55" s="225"/>
      <c r="H55" s="225"/>
      <c r="I55" s="226"/>
      <c r="J55" s="9"/>
      <c r="L55" s="38"/>
      <c r="N55" s="37"/>
      <c r="O55" s="8"/>
    </row>
    <row r="56" spans="1:15" s="5" customFormat="1" ht="13.5">
      <c r="A56" s="1"/>
      <c r="B56" s="1"/>
      <c r="C56" s="94"/>
      <c r="D56" s="95"/>
      <c r="E56" s="225"/>
      <c r="F56" s="225"/>
      <c r="G56" s="225"/>
      <c r="H56" s="225"/>
      <c r="I56" s="226"/>
      <c r="J56" s="9"/>
      <c r="L56" s="38"/>
      <c r="N56" s="37"/>
      <c r="O56" s="8"/>
    </row>
    <row r="57" spans="3:9" ht="13.5">
      <c r="C57" s="97"/>
      <c r="D57" s="98"/>
      <c r="E57" s="225"/>
      <c r="F57" s="225"/>
      <c r="G57" s="225"/>
      <c r="H57" s="225"/>
      <c r="I57" s="226"/>
    </row>
    <row r="58" spans="3:9" ht="14.25" thickBot="1">
      <c r="C58" s="99"/>
      <c r="D58" s="100"/>
      <c r="E58" s="227"/>
      <c r="F58" s="227"/>
      <c r="G58" s="227"/>
      <c r="H58" s="227"/>
      <c r="I58" s="228"/>
    </row>
  </sheetData>
  <sheetProtection/>
  <mergeCells count="10">
    <mergeCell ref="E55:I55"/>
    <mergeCell ref="E56:I56"/>
    <mergeCell ref="E57:I57"/>
    <mergeCell ref="E58:I58"/>
    <mergeCell ref="F1:G1"/>
    <mergeCell ref="J3:L3"/>
    <mergeCell ref="E51:I51"/>
    <mergeCell ref="E52:I52"/>
    <mergeCell ref="E53:I53"/>
    <mergeCell ref="E54:I54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8"/>
  <sheetViews>
    <sheetView zoomScale="150" zoomScaleNormal="150" zoomScalePageLayoutView="0" workbookViewId="0" topLeftCell="A1">
      <selection activeCell="G5" sqref="G5"/>
    </sheetView>
  </sheetViews>
  <sheetFormatPr defaultColWidth="9.140625" defaultRowHeight="12.75"/>
  <cols>
    <col min="1" max="1" width="2.8515625" style="1" customWidth="1"/>
    <col min="2" max="2" width="7.7109375" style="1" customWidth="1"/>
    <col min="3" max="3" width="7.421875" style="56" customWidth="1"/>
    <col min="4" max="4" width="5.00390625" style="2" customWidth="1"/>
    <col min="5" max="5" width="9.7109375" style="70" customWidth="1"/>
    <col min="6" max="6" width="18.28125" style="4" customWidth="1"/>
    <col min="7" max="7" width="47.28125" style="5" customWidth="1"/>
    <col min="8" max="8" width="5.421875" style="3" customWidth="1"/>
    <col min="9" max="9" width="30.8515625" style="4" customWidth="1"/>
    <col min="10" max="10" width="4.28125" style="3" customWidth="1"/>
    <col min="11" max="11" width="5.7109375" style="5" customWidth="1"/>
    <col min="12" max="12" width="6.00390625" style="6" customWidth="1"/>
    <col min="13" max="13" width="6.421875" style="5" bestFit="1" customWidth="1"/>
    <col min="14" max="14" width="7.421875" style="7" customWidth="1"/>
    <col min="15" max="15" width="24.00390625" style="8" customWidth="1"/>
    <col min="16" max="16384" width="9.140625" style="4" customWidth="1"/>
  </cols>
  <sheetData>
    <row r="1" spans="3:10" ht="15.75">
      <c r="C1" s="52">
        <f ca="1">NOW()</f>
        <v>45409.7413375</v>
      </c>
      <c r="F1" s="242" t="s">
        <v>184</v>
      </c>
      <c r="G1" s="243"/>
      <c r="J1" s="9"/>
    </row>
    <row r="2" ht="13.5"/>
    <row r="3" spans="1:15" s="18" customFormat="1" ht="13.5">
      <c r="A3" s="10"/>
      <c r="B3" s="10"/>
      <c r="C3" s="11" t="s">
        <v>0</v>
      </c>
      <c r="D3" s="12" t="s">
        <v>1</v>
      </c>
      <c r="E3" s="71" t="s">
        <v>20</v>
      </c>
      <c r="F3" s="14" t="s">
        <v>2</v>
      </c>
      <c r="G3" s="44" t="s">
        <v>3</v>
      </c>
      <c r="H3" s="15" t="s">
        <v>4</v>
      </c>
      <c r="I3" s="13" t="s">
        <v>5</v>
      </c>
      <c r="J3" s="244" t="s">
        <v>6</v>
      </c>
      <c r="K3" s="244"/>
      <c r="L3" s="244"/>
      <c r="M3" s="16" t="s">
        <v>1</v>
      </c>
      <c r="N3" s="15" t="s">
        <v>7</v>
      </c>
      <c r="O3" s="17"/>
    </row>
    <row r="4" spans="1:15" s="18" customFormat="1" ht="13.5">
      <c r="A4" s="10"/>
      <c r="B4" s="10"/>
      <c r="C4" s="19"/>
      <c r="D4" s="20"/>
      <c r="E4" s="72"/>
      <c r="F4" s="22"/>
      <c r="G4" s="45"/>
      <c r="H4" s="23" t="s">
        <v>8</v>
      </c>
      <c r="I4" s="21"/>
      <c r="J4" s="24" t="s">
        <v>9</v>
      </c>
      <c r="K4" s="25" t="s">
        <v>10</v>
      </c>
      <c r="L4" s="26" t="s">
        <v>11</v>
      </c>
      <c r="M4" s="27" t="s">
        <v>12</v>
      </c>
      <c r="N4" s="23"/>
      <c r="O4" s="17"/>
    </row>
    <row r="5" spans="1:15" s="29" customFormat="1" ht="18">
      <c r="A5" s="83">
        <v>1</v>
      </c>
      <c r="B5" s="84"/>
      <c r="C5" s="60"/>
      <c r="D5" s="49"/>
      <c r="E5" s="50"/>
      <c r="F5" s="61"/>
      <c r="G5" s="65"/>
      <c r="H5" s="48"/>
      <c r="I5" s="62"/>
      <c r="J5" s="48"/>
      <c r="K5" s="90">
        <v>0</v>
      </c>
      <c r="L5" s="91">
        <f>K5/A5</f>
        <v>0</v>
      </c>
      <c r="M5" s="92">
        <f>D5</f>
        <v>0</v>
      </c>
      <c r="N5" s="157"/>
      <c r="O5" s="28"/>
    </row>
    <row r="6" spans="1:15" s="29" customFormat="1" ht="18">
      <c r="A6" s="83">
        <v>2</v>
      </c>
      <c r="B6" s="84"/>
      <c r="C6" s="85"/>
      <c r="D6" s="49"/>
      <c r="E6" s="50"/>
      <c r="F6" s="65"/>
      <c r="G6" s="65"/>
      <c r="H6" s="47"/>
      <c r="I6" s="86"/>
      <c r="J6" s="48"/>
      <c r="K6" s="90">
        <f>K5+J6</f>
        <v>0</v>
      </c>
      <c r="L6" s="91">
        <f>K6/A6</f>
        <v>0</v>
      </c>
      <c r="M6" s="92">
        <f>M5+D6</f>
        <v>0</v>
      </c>
      <c r="N6" s="93"/>
      <c r="O6" s="28"/>
    </row>
    <row r="7" spans="1:15" s="29" customFormat="1" ht="18">
      <c r="A7" s="83">
        <v>3</v>
      </c>
      <c r="B7" s="84"/>
      <c r="C7" s="60"/>
      <c r="D7" s="49"/>
      <c r="E7" s="50"/>
      <c r="F7" s="65"/>
      <c r="G7" s="65"/>
      <c r="H7" s="47"/>
      <c r="I7" s="86"/>
      <c r="J7" s="47"/>
      <c r="K7" s="90">
        <f aca="true" t="shared" si="0" ref="K7:K14">K6+J7</f>
        <v>0</v>
      </c>
      <c r="L7" s="91">
        <f aca="true" t="shared" si="1" ref="L7:L14">K7/A7</f>
        <v>0</v>
      </c>
      <c r="M7" s="92">
        <f aca="true" t="shared" si="2" ref="M7:M14">M6+D7</f>
        <v>0</v>
      </c>
      <c r="N7" s="93"/>
      <c r="O7" s="28"/>
    </row>
    <row r="8" spans="1:15" s="29" customFormat="1" ht="18">
      <c r="A8" s="83">
        <v>4</v>
      </c>
      <c r="B8" s="84"/>
      <c r="C8" s="60"/>
      <c r="D8" s="46"/>
      <c r="E8" s="51"/>
      <c r="F8" s="61"/>
      <c r="G8" s="63"/>
      <c r="H8" s="48"/>
      <c r="I8" s="62"/>
      <c r="J8" s="47"/>
      <c r="K8" s="90">
        <f t="shared" si="0"/>
        <v>0</v>
      </c>
      <c r="L8" s="91">
        <f t="shared" si="1"/>
        <v>0</v>
      </c>
      <c r="M8" s="92">
        <f t="shared" si="2"/>
        <v>0</v>
      </c>
      <c r="N8" s="93"/>
      <c r="O8" s="28"/>
    </row>
    <row r="9" spans="1:15" s="31" customFormat="1" ht="13.5">
      <c r="A9" s="83">
        <v>5</v>
      </c>
      <c r="B9" s="87"/>
      <c r="C9" s="53"/>
      <c r="D9" s="49"/>
      <c r="E9" s="50"/>
      <c r="F9" s="65"/>
      <c r="G9" s="65"/>
      <c r="H9" s="47"/>
      <c r="I9" s="86"/>
      <c r="J9" s="47"/>
      <c r="K9" s="90">
        <f t="shared" si="0"/>
        <v>0</v>
      </c>
      <c r="L9" s="91">
        <f t="shared" si="1"/>
        <v>0</v>
      </c>
      <c r="M9" s="92">
        <f t="shared" si="2"/>
        <v>0</v>
      </c>
      <c r="N9" s="93"/>
      <c r="O9" s="57"/>
    </row>
    <row r="10" spans="1:15" s="31" customFormat="1" ht="13.5">
      <c r="A10" s="83">
        <v>6</v>
      </c>
      <c r="B10" s="88"/>
      <c r="C10" s="53"/>
      <c r="D10" s="49"/>
      <c r="E10" s="50"/>
      <c r="F10" s="65"/>
      <c r="G10" s="65"/>
      <c r="H10" s="47"/>
      <c r="I10" s="86"/>
      <c r="J10" s="47"/>
      <c r="K10" s="90">
        <f t="shared" si="0"/>
        <v>0</v>
      </c>
      <c r="L10" s="91">
        <f t="shared" si="1"/>
        <v>0</v>
      </c>
      <c r="M10" s="92">
        <f t="shared" si="2"/>
        <v>0</v>
      </c>
      <c r="N10" s="93"/>
      <c r="O10" s="28"/>
    </row>
    <row r="11" spans="1:15" s="36" customFormat="1" ht="13.5">
      <c r="A11" s="83">
        <v>7</v>
      </c>
      <c r="B11" s="88"/>
      <c r="C11" s="53"/>
      <c r="D11" s="49"/>
      <c r="E11" s="50"/>
      <c r="F11" s="65"/>
      <c r="G11" s="65"/>
      <c r="H11" s="47"/>
      <c r="I11" s="86"/>
      <c r="J11" s="47"/>
      <c r="K11" s="90">
        <f t="shared" si="0"/>
        <v>0</v>
      </c>
      <c r="L11" s="91">
        <f t="shared" si="1"/>
        <v>0</v>
      </c>
      <c r="M11" s="92">
        <f t="shared" si="2"/>
        <v>0</v>
      </c>
      <c r="N11" s="93"/>
      <c r="O11" s="57"/>
    </row>
    <row r="12" spans="1:15" s="36" customFormat="1" ht="13.5">
      <c r="A12" s="83">
        <v>8</v>
      </c>
      <c r="B12" s="88"/>
      <c r="C12" s="53"/>
      <c r="D12" s="49"/>
      <c r="E12" s="50"/>
      <c r="F12" s="65"/>
      <c r="G12" s="65"/>
      <c r="H12" s="47"/>
      <c r="I12" s="86"/>
      <c r="J12" s="47"/>
      <c r="K12" s="90">
        <f t="shared" si="0"/>
        <v>0</v>
      </c>
      <c r="L12" s="91">
        <f t="shared" si="1"/>
        <v>0</v>
      </c>
      <c r="M12" s="92">
        <f t="shared" si="2"/>
        <v>0</v>
      </c>
      <c r="N12" s="93"/>
      <c r="O12" s="57"/>
    </row>
    <row r="13" spans="1:15" s="36" customFormat="1" ht="13.5">
      <c r="A13" s="83">
        <v>9</v>
      </c>
      <c r="B13" s="89"/>
      <c r="C13" s="53"/>
      <c r="D13" s="49"/>
      <c r="E13" s="50"/>
      <c r="F13" s="65"/>
      <c r="G13" s="65"/>
      <c r="H13" s="47"/>
      <c r="I13" s="86"/>
      <c r="J13" s="47"/>
      <c r="K13" s="90">
        <f t="shared" si="0"/>
        <v>0</v>
      </c>
      <c r="L13" s="91">
        <f t="shared" si="1"/>
        <v>0</v>
      </c>
      <c r="M13" s="92">
        <f t="shared" si="2"/>
        <v>0</v>
      </c>
      <c r="N13" s="93"/>
      <c r="O13" s="57"/>
    </row>
    <row r="14" spans="1:15" s="89" customFormat="1" ht="13.5">
      <c r="A14" s="83">
        <v>10</v>
      </c>
      <c r="C14" s="53"/>
      <c r="D14" s="49"/>
      <c r="E14" s="50"/>
      <c r="F14" s="64"/>
      <c r="G14" s="64"/>
      <c r="H14" s="47"/>
      <c r="I14" s="65"/>
      <c r="J14" s="47"/>
      <c r="K14" s="90">
        <f t="shared" si="0"/>
        <v>0</v>
      </c>
      <c r="L14" s="91">
        <f t="shared" si="1"/>
        <v>0</v>
      </c>
      <c r="M14" s="92">
        <f t="shared" si="2"/>
        <v>0</v>
      </c>
      <c r="N14" s="93"/>
      <c r="O14" s="28"/>
    </row>
    <row r="15" spans="3:15" s="5" customFormat="1" ht="13.5">
      <c r="C15" s="79" t="s">
        <v>19</v>
      </c>
      <c r="D15" s="80">
        <f>SUM(D5:D14)</f>
        <v>0</v>
      </c>
      <c r="E15" s="81">
        <f>SUM(E5:E14)</f>
        <v>0</v>
      </c>
      <c r="F15" s="82" t="s">
        <v>20</v>
      </c>
      <c r="G15" s="78"/>
      <c r="H15" s="78"/>
      <c r="I15" s="78"/>
      <c r="L15" s="38"/>
      <c r="N15" s="9"/>
      <c r="O15" s="8"/>
    </row>
    <row r="16" spans="3:15" s="5" customFormat="1" ht="13.5">
      <c r="C16" s="54"/>
      <c r="D16" s="43"/>
      <c r="E16" s="232"/>
      <c r="F16" s="233"/>
      <c r="G16" s="233"/>
      <c r="H16" s="233"/>
      <c r="I16" s="233"/>
      <c r="K16" s="5" t="s">
        <v>17</v>
      </c>
      <c r="L16" s="38"/>
      <c r="N16" s="9">
        <f>SUM(J5:J14)</f>
        <v>0</v>
      </c>
      <c r="O16" s="8"/>
    </row>
    <row r="17" spans="3:15" s="5" customFormat="1" ht="13.5">
      <c r="C17" s="54"/>
      <c r="D17" s="43"/>
      <c r="E17" s="232"/>
      <c r="F17" s="233"/>
      <c r="G17" s="233"/>
      <c r="H17" s="233"/>
      <c r="I17" s="233"/>
      <c r="K17" s="5" t="s">
        <v>18</v>
      </c>
      <c r="L17" s="38"/>
      <c r="N17" s="9" t="e">
        <f>AVERAGE(J5:J14)</f>
        <v>#DIV/0!</v>
      </c>
      <c r="O17" s="8"/>
    </row>
    <row r="18" spans="3:15" s="5" customFormat="1" ht="13.5">
      <c r="C18" s="54"/>
      <c r="D18" s="43"/>
      <c r="E18" s="232"/>
      <c r="F18" s="233"/>
      <c r="G18" s="233"/>
      <c r="H18" s="233"/>
      <c r="I18" s="233"/>
      <c r="J18" s="9"/>
      <c r="K18" s="5" t="s">
        <v>16</v>
      </c>
      <c r="L18" s="38"/>
      <c r="N18" s="9">
        <f>COUNT(J5:J14)</f>
        <v>0</v>
      </c>
      <c r="O18" s="8"/>
    </row>
    <row r="19" spans="1:15" s="5" customFormat="1" ht="13.5">
      <c r="A19" s="1"/>
      <c r="B19" s="1"/>
      <c r="C19" s="54"/>
      <c r="D19" s="43"/>
      <c r="E19" s="232"/>
      <c r="F19" s="233"/>
      <c r="G19" s="233"/>
      <c r="H19" s="233"/>
      <c r="I19" s="233"/>
      <c r="J19" s="9"/>
      <c r="L19" s="38"/>
      <c r="N19" s="37"/>
      <c r="O19" s="8"/>
    </row>
    <row r="20" spans="1:15" s="32" customFormat="1" ht="13.5">
      <c r="A20" s="101"/>
      <c r="B20" s="101"/>
      <c r="C20" s="54"/>
      <c r="D20" s="102"/>
      <c r="E20" s="103"/>
      <c r="F20" s="104"/>
      <c r="G20" s="104"/>
      <c r="H20" s="103"/>
      <c r="I20" s="105"/>
      <c r="J20" s="30"/>
      <c r="L20" s="106"/>
      <c r="N20" s="96"/>
      <c r="O20" s="34"/>
    </row>
    <row r="21" spans="1:15" s="5" customFormat="1" ht="13.5">
      <c r="A21" s="1"/>
      <c r="B21" s="1"/>
      <c r="C21" s="240" t="s">
        <v>14</v>
      </c>
      <c r="D21" s="241"/>
      <c r="E21" s="241"/>
      <c r="F21" s="233"/>
      <c r="G21" s="32"/>
      <c r="H21" s="30"/>
      <c r="I21" s="32"/>
      <c r="J21" s="9"/>
      <c r="K21" s="39"/>
      <c r="L21" s="38"/>
      <c r="M21" s="39"/>
      <c r="N21" s="37"/>
      <c r="O21" s="8"/>
    </row>
    <row r="22" spans="3:14" ht="13.5">
      <c r="C22" s="60" t="s">
        <v>22</v>
      </c>
      <c r="D22" s="138" t="s">
        <v>23</v>
      </c>
      <c r="E22" s="139" t="s">
        <v>15</v>
      </c>
      <c r="F22" s="61" t="s">
        <v>15</v>
      </c>
      <c r="G22" s="61" t="s">
        <v>15</v>
      </c>
      <c r="H22" s="67" t="s">
        <v>15</v>
      </c>
      <c r="I22" s="62" t="s">
        <v>15</v>
      </c>
      <c r="N22" s="7" t="s">
        <v>15</v>
      </c>
    </row>
    <row r="23" spans="1:20" s="7" customFormat="1" ht="13.5">
      <c r="A23" s="1"/>
      <c r="B23" s="1"/>
      <c r="C23" s="60"/>
      <c r="D23" s="138" t="s">
        <v>22</v>
      </c>
      <c r="E23" s="139" t="s">
        <v>15</v>
      </c>
      <c r="F23" s="141" t="s">
        <v>15</v>
      </c>
      <c r="G23" s="141" t="s">
        <v>15</v>
      </c>
      <c r="H23" s="67" t="s">
        <v>15</v>
      </c>
      <c r="I23" s="61" t="s">
        <v>15</v>
      </c>
      <c r="J23" s="3"/>
      <c r="K23" s="5"/>
      <c r="L23" s="6"/>
      <c r="M23" s="5"/>
      <c r="O23" s="8"/>
      <c r="P23" s="4"/>
      <c r="Q23" s="4"/>
      <c r="R23" s="4"/>
      <c r="S23" s="4"/>
      <c r="T23" s="4"/>
    </row>
    <row r="24" spans="1:20" s="7" customFormat="1" ht="13.5">
      <c r="A24" s="1"/>
      <c r="B24" s="1"/>
      <c r="C24" s="60" t="s">
        <v>15</v>
      </c>
      <c r="D24" s="138" t="s">
        <v>15</v>
      </c>
      <c r="E24" s="139" t="s">
        <v>15</v>
      </c>
      <c r="F24" s="141" t="s">
        <v>15</v>
      </c>
      <c r="G24" s="141" t="s">
        <v>15</v>
      </c>
      <c r="H24" s="67" t="s">
        <v>15</v>
      </c>
      <c r="I24" s="61" t="s">
        <v>15</v>
      </c>
      <c r="J24" s="3"/>
      <c r="K24" s="5"/>
      <c r="L24" s="6"/>
      <c r="M24" s="5"/>
      <c r="O24" s="8"/>
      <c r="P24" s="4"/>
      <c r="Q24" s="4"/>
      <c r="R24" s="4"/>
      <c r="S24" s="4"/>
      <c r="T24" s="4"/>
    </row>
    <row r="25" spans="1:20" s="7" customFormat="1" ht="13.5">
      <c r="A25" s="1"/>
      <c r="B25" s="1"/>
      <c r="C25" s="60"/>
      <c r="D25" s="138"/>
      <c r="E25" s="139"/>
      <c r="F25" s="141"/>
      <c r="G25" s="141"/>
      <c r="H25" s="67"/>
      <c r="I25" s="61"/>
      <c r="J25" s="3"/>
      <c r="K25" s="5"/>
      <c r="L25" s="6"/>
      <c r="M25" s="5"/>
      <c r="O25" s="8"/>
      <c r="P25" s="4"/>
      <c r="Q25" s="4"/>
      <c r="R25" s="4"/>
      <c r="S25" s="4"/>
      <c r="T25" s="4"/>
    </row>
    <row r="26" spans="1:20" s="7" customFormat="1" ht="13.5">
      <c r="A26" s="1"/>
      <c r="B26" s="1"/>
      <c r="C26" s="60"/>
      <c r="D26" s="138"/>
      <c r="E26" s="139"/>
      <c r="F26" s="141"/>
      <c r="G26" s="141"/>
      <c r="H26" s="67"/>
      <c r="I26" s="61"/>
      <c r="J26" s="3"/>
      <c r="K26" s="5"/>
      <c r="L26" s="6"/>
      <c r="M26" s="5"/>
      <c r="O26" s="8"/>
      <c r="P26" s="4"/>
      <c r="Q26" s="4"/>
      <c r="R26" s="4"/>
      <c r="S26" s="4"/>
      <c r="T26" s="4"/>
    </row>
    <row r="27" spans="1:20" s="7" customFormat="1" ht="13.5">
      <c r="A27" s="1"/>
      <c r="B27" s="1"/>
      <c r="C27" s="55"/>
      <c r="D27" s="38"/>
      <c r="E27" s="73"/>
      <c r="F27" s="5"/>
      <c r="G27" s="5"/>
      <c r="H27" s="9"/>
      <c r="I27" s="5"/>
      <c r="J27" s="3"/>
      <c r="K27" s="5"/>
      <c r="L27" s="6"/>
      <c r="M27" s="5"/>
      <c r="O27" s="8"/>
      <c r="P27" s="4"/>
      <c r="Q27" s="4"/>
      <c r="R27" s="4"/>
      <c r="S27" s="4"/>
      <c r="T27" s="4"/>
    </row>
    <row r="28" spans="1:20" s="7" customFormat="1" ht="13.5">
      <c r="A28" s="1"/>
      <c r="B28" s="1"/>
      <c r="C28" s="75"/>
      <c r="D28" s="76"/>
      <c r="E28" s="77"/>
      <c r="F28" s="41"/>
      <c r="G28" s="41"/>
      <c r="H28" s="40"/>
      <c r="I28" s="41"/>
      <c r="J28" s="3"/>
      <c r="K28" s="5"/>
      <c r="L28" s="6"/>
      <c r="M28" s="5"/>
      <c r="O28" s="8"/>
      <c r="P28" s="4"/>
      <c r="Q28" s="4"/>
      <c r="R28" s="4"/>
      <c r="S28" s="4"/>
      <c r="T28" s="4">
        <v>17</v>
      </c>
    </row>
  </sheetData>
  <sheetProtection selectLockedCells="1" selectUnlockedCells="1"/>
  <mergeCells count="7">
    <mergeCell ref="C21:F21"/>
    <mergeCell ref="F1:G1"/>
    <mergeCell ref="J3:L3"/>
    <mergeCell ref="E16:I16"/>
    <mergeCell ref="E17:I17"/>
    <mergeCell ref="E18:I18"/>
    <mergeCell ref="E19:I19"/>
  </mergeCells>
  <printOptions gridLines="1"/>
  <pageMargins left="0" right="0" top="0" bottom="0" header="0" footer="0"/>
  <pageSetup fitToHeight="2" fitToWidth="1" horizontalDpi="300" verticalDpi="300" orientation="landscape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</dc:creator>
  <cp:keywords/>
  <dc:description/>
  <cp:lastModifiedBy>Job Control</cp:lastModifiedBy>
  <cp:lastPrinted>2022-05-05T14:39:10Z</cp:lastPrinted>
  <dcterms:created xsi:type="dcterms:W3CDTF">2016-04-08T10:47:53Z</dcterms:created>
  <dcterms:modified xsi:type="dcterms:W3CDTF">2024-04-27T15:48:06Z</dcterms:modified>
  <cp:category/>
  <cp:version/>
  <cp:contentType/>
  <cp:contentStatus/>
</cp:coreProperties>
</file>